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6075" yWindow="240" windowWidth="19425" windowHeight="7785" tabRatio="837" firstSheet="5" activeTab="5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Navigation" sheetId="82" r:id="rId6"/>
    <sheet name="General Information" sheetId="57" r:id="rId7"/>
    <sheet name="Portfolio Analysis" sheetId="58" r:id="rId8"/>
    <sheet name="Classification of Risk Assets" sheetId="59" r:id="rId9"/>
    <sheet name="Change in AQ profile I" sheetId="60" r:id="rId10"/>
    <sheet name="Change in AQ profile II" sheetId="62" r:id="rId11"/>
    <sheet name="Restructured Advances" sheetId="63" r:id="rId12"/>
    <sheet name="Top Impaired Credits" sheetId="66" r:id="rId13"/>
    <sheet name="Shifting of Investments" sheetId="67" r:id="rId14"/>
    <sheet name="QualitiesOfSecPortfolio" sheetId="68" r:id="rId15"/>
    <sheet name="SecPortfolio" sheetId="69" r:id="rId16"/>
    <sheet name="Export Credit" sheetId="70" r:id="rId17"/>
    <sheet name="ExposureToSenSec" sheetId="72" state="veryHidden" r:id="rId18"/>
    <sheet name="SectoralCredit" sheetId="73" r:id="rId19"/>
    <sheet name="IndustryBreakup" sheetId="74" r:id="rId20"/>
    <sheet name="OtherdetailsofNonSLRSec" sheetId="75" r:id="rId21"/>
    <sheet name="ExposureMFIsSHGs" sheetId="79" r:id="rId22"/>
    <sheet name="Country Risk" sheetId="80" r:id="rId23"/>
    <sheet name="Sensitive Sector" sheetId="85" r:id="rId24"/>
    <sheet name="Signatories" sheetId="81" r:id="rId25"/>
    <sheet name="+Lineitems" sheetId="39" state="veryHidden" r:id="rId26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0_0_17022015" localSheetId="24">Signatories!$D$11</definedName>
    <definedName name="fn_D11_1_17022015" localSheetId="24">Signatories!$D$12</definedName>
    <definedName name="fn_D12_2_17022015" localSheetId="24">Signatories!$D$13</definedName>
    <definedName name="fn_D13_2_11022015" localSheetId="16">'Export Credit'!$D$14</definedName>
    <definedName name="fn_D13_3_17022015" localSheetId="24">Signatories!$D$14</definedName>
    <definedName name="fn_D14_4_17022015" localSheetId="24">Signatories!$D$15</definedName>
    <definedName name="fn_D15_20_11022015" localSheetId="16">'Export Credit'!$D$16</definedName>
    <definedName name="fn_D15_5_17022015" localSheetId="24">Signatories!#REF!</definedName>
    <definedName name="fn_D16_6_17022015" localSheetId="24">Signatories!$D$16</definedName>
    <definedName name="fn_D17_7_17022015" localSheetId="24">Signatories!$D$17</definedName>
    <definedName name="fn_E101_12_10022015" localSheetId="9">'Change in AQ profile I'!$E$104</definedName>
    <definedName name="fn_E102_14_10022015" localSheetId="9">'Change in AQ profile I'!$E$105</definedName>
    <definedName name="fn_E103_16_10022015" localSheetId="9">'Change in AQ profile I'!$E$106</definedName>
    <definedName name="fn_E104_18_10022015" localSheetId="9">'Change in AQ profile I'!$E$107</definedName>
    <definedName name="fn_E106_20_10022015" localSheetId="9">'Change in AQ profile I'!$E$109</definedName>
    <definedName name="fn_E107_22_10022015" localSheetId="9">'Change in AQ profile I'!$E$110</definedName>
    <definedName name="fn_E109_25_10022015" localSheetId="9">'Change in AQ profile I'!$E$112</definedName>
    <definedName name="fn_E112_28_10022015" localSheetId="9">'Change in AQ profile I'!$E$115</definedName>
    <definedName name="fn_E113_31_10022015" localSheetId="9">'Change in AQ profile I'!$E$116</definedName>
    <definedName name="fn_E114_29_10022015" localSheetId="9">'Change in AQ profile I'!$E$117</definedName>
    <definedName name="fn_E115_36_10022015" localSheetId="9">'Change in AQ profile I'!$E$118</definedName>
    <definedName name="fn_E116_34_10022015" localSheetId="9">'Change in AQ profile I'!$E$119</definedName>
    <definedName name="fn_E117_38_10022015" localSheetId="9">'Change in AQ profile I'!$E$120</definedName>
    <definedName name="fn_E118_40_10022015" localSheetId="9">'Change in AQ profile I'!$E$121</definedName>
    <definedName name="fn_E119_0_20032015" localSheetId="8">'Classification of Risk Assets'!$E$143</definedName>
    <definedName name="fn_E119_42_10022015" localSheetId="9">'Change in AQ profile I'!$E$122</definedName>
    <definedName name="fn_E120_44_10022015" localSheetId="9">'Change in AQ profile I'!$E$123</definedName>
    <definedName name="fn_E13_3_11022015" localSheetId="16">'Export Credit'!$E$14</definedName>
    <definedName name="fn_E13_46_18022015" localSheetId="9">'Change in AQ profile I'!$E$14</definedName>
    <definedName name="fn_E14_9_10022015" localSheetId="9">'Change in AQ profile I'!$E$15</definedName>
    <definedName name="fn_E15_11_10022015" localSheetId="9">'Change in AQ profile I'!$E$16</definedName>
    <definedName name="fn_E15_21_11022015" localSheetId="16">'Export Credit'!$E$16</definedName>
    <definedName name="fn_E75_47_18032015" localSheetId="9">'Change in AQ profile I'!$E$77</definedName>
    <definedName name="fn_E83_48_18032015" localSheetId="9">'Change in AQ profile I'!$E$85</definedName>
    <definedName name="fn_F10_8_17022015" localSheetId="24">Signatories!$F$11</definedName>
    <definedName name="fn_F101_13_10022015" localSheetId="9">'Change in AQ profile I'!$F$104</definedName>
    <definedName name="fn_F102_15_10022015" localSheetId="9">'Change in AQ profile I'!$F$105</definedName>
    <definedName name="fn_F103_17_10022015" localSheetId="9">'Change in AQ profile I'!$F$106</definedName>
    <definedName name="fn_F104_19_10022015" localSheetId="9">'Change in AQ profile I'!$F$107</definedName>
    <definedName name="fn_F106_21_10022015" localSheetId="9">'Change in AQ profile I'!$F$109</definedName>
    <definedName name="fn_F107_23_10022015" localSheetId="9">'Change in AQ profile I'!$F$110</definedName>
    <definedName name="fn_F108_24_10022015" localSheetId="9">'Change in AQ profile I'!$F$111</definedName>
    <definedName name="fn_F109_26_10022015" localSheetId="9">'Change in AQ profile I'!$F$112</definedName>
    <definedName name="fn_F11_9_17022015" localSheetId="24">Signatories!$F$12</definedName>
    <definedName name="fn_F110_27_10022015" localSheetId="9">'Change in AQ profile I'!$F$113</definedName>
    <definedName name="fn_F112_30_10022015" localSheetId="9">'Change in AQ profile I'!$F$115</definedName>
    <definedName name="fn_F113_33_10022015" localSheetId="9">'Change in AQ profile I'!$F$116</definedName>
    <definedName name="fn_F114_32_10022015" localSheetId="9">'Change in AQ profile I'!$F$117</definedName>
    <definedName name="fn_F115_37_10022015" localSheetId="9">'Change in AQ profile I'!$F$118</definedName>
    <definedName name="fn_F116_35_10022015" localSheetId="9">'Change in AQ profile I'!$F$119</definedName>
    <definedName name="fn_F117_39_10022015" localSheetId="9">'Change in AQ profile I'!$F$120</definedName>
    <definedName name="fn_F118_41_10022015" localSheetId="9">'Change in AQ profile I'!$F$121</definedName>
    <definedName name="fn_F119_43_10022015" localSheetId="9">'Change in AQ profile I'!$F$122</definedName>
    <definedName name="fn_F12_0_10022015" localSheetId="11">'Restructured Advances'!$F$15</definedName>
    <definedName name="fn_F12_1_10022015" localSheetId="9">'Change in AQ profile I'!$F$13</definedName>
    <definedName name="fn_F12_10_17022015" localSheetId="24">Signatories!$F$13</definedName>
    <definedName name="fn_F120_45_10022015" localSheetId="9">'Change in AQ profile I'!$F$123</definedName>
    <definedName name="fn_F13_11_17022015" localSheetId="24">Signatories!$F$14</definedName>
    <definedName name="fn_F13_30_10022015" localSheetId="11">'Restructured Advances'!$F$16</definedName>
    <definedName name="fn_F13_4_11022015" localSheetId="16">'Export Credit'!$F$14</definedName>
    <definedName name="fn_F14_12_17022015" localSheetId="24">Signatories!$F$15</definedName>
    <definedName name="fn_F14_60_11022015" localSheetId="11">'Restructured Advances'!$F$17</definedName>
    <definedName name="fn_F15_1_10022015" localSheetId="11">'Restructured Advances'!$F$18</definedName>
    <definedName name="fn_F15_13_17022015" localSheetId="24">Signatories!#REF!</definedName>
    <definedName name="fn_F15_22_11022015" localSheetId="16">'Export Credit'!$F$16</definedName>
    <definedName name="fn_F16_14_17022015" localSheetId="24">Signatories!$F$16</definedName>
    <definedName name="fn_F16_31_10022015" localSheetId="11">'Restructured Advances'!$F$19</definedName>
    <definedName name="fn_F17_15_17022015" localSheetId="24">Signatories!$F$17</definedName>
    <definedName name="fn_F17_61_11022015" localSheetId="11">'Restructured Advances'!$F$20</definedName>
    <definedName name="fn_F18_2_10022015" localSheetId="11">'Restructured Advances'!$F$21</definedName>
    <definedName name="fn_F19_32_10022015" localSheetId="11">'Restructured Advances'!$F$22</definedName>
    <definedName name="fn_F20_62_11022015" localSheetId="11">'Restructured Advances'!$F$23</definedName>
    <definedName name="fn_F21_3_10022015" localSheetId="11">'Restructured Advances'!$F$24</definedName>
    <definedName name="fn_F22_33_10022015" localSheetId="11">'Restructured Advances'!$F$25</definedName>
    <definedName name="fn_F23_63_11022015" localSheetId="11">'Restructured Advances'!$F$26</definedName>
    <definedName name="fn_F24_4_10022015" localSheetId="11">'Restructured Advances'!$F$27</definedName>
    <definedName name="fn_F249_0_12032015" localSheetId="18">SectoralCredit!$F$279</definedName>
    <definedName name="fn_F25_34_10022015" localSheetId="11">'Restructured Advances'!$F$28</definedName>
    <definedName name="fn_F26_64_11022015" localSheetId="11">'Restructured Advances'!$F$29</definedName>
    <definedName name="fn_F263_1_12032015" localSheetId="18">SectoralCredit!$F$295</definedName>
    <definedName name="fn_F264_2_12032015" localSheetId="18">SectoralCredit!$F$296</definedName>
    <definedName name="fn_F265_3_12032015" localSheetId="18">SectoralCredit!$F$297</definedName>
    <definedName name="fn_F266_4_12032015" localSheetId="18">SectoralCredit!$F$298</definedName>
    <definedName name="fn_G12_2_10022015" localSheetId="9">'Change in AQ profile I'!$G$13</definedName>
    <definedName name="fn_G12_5_10022015" localSheetId="11">'Restructured Advances'!$G$15</definedName>
    <definedName name="fn_G13_35_10022015" localSheetId="11">'Restructured Advances'!$G$16</definedName>
    <definedName name="fn_G13_5_10022015" localSheetId="9">'Change in AQ profile I'!$G$14</definedName>
    <definedName name="fn_G13_5_11022015" localSheetId="16">'Export Credit'!$G$14</definedName>
    <definedName name="fn_G14_66_11022015" localSheetId="11">'Restructured Advances'!$G$17</definedName>
    <definedName name="fn_G15_23_11022015" localSheetId="16">'Export Credit'!$G$16</definedName>
    <definedName name="fn_G15_6_10022015" localSheetId="11">'Restructured Advances'!$G$18</definedName>
    <definedName name="fn_G16_37_11022015" localSheetId="11">'Restructured Advances'!$G$19</definedName>
    <definedName name="fn_G17_67_11022015" localSheetId="11">'Restructured Advances'!$G$20</definedName>
    <definedName name="fn_G18_7_10022015" localSheetId="11">'Restructured Advances'!$G$21</definedName>
    <definedName name="fn_G19_38_11022015" localSheetId="11">'Restructured Advances'!$G$22</definedName>
    <definedName name="fn_G20_68_11022015" localSheetId="11">'Restructured Advances'!$G$23</definedName>
    <definedName name="fn_G21_8_10022015" localSheetId="11">'Restructured Advances'!$G$24</definedName>
    <definedName name="fn_G22_39_11022015" localSheetId="11">'Restructured Advances'!$G$25</definedName>
    <definedName name="fn_G23_69_11022015" localSheetId="11">'Restructured Advances'!$G$26</definedName>
    <definedName name="fn_G24_9_10022015" localSheetId="11">'Restructured Advances'!$G$27</definedName>
    <definedName name="fn_G249_50_12032015" localSheetId="18">SectoralCredit!$G$279</definedName>
    <definedName name="fn_G25_40_11022015" localSheetId="11">'Restructured Advances'!$G$28</definedName>
    <definedName name="fn_G26_70_11022015" localSheetId="11">'Restructured Advances'!$G$29</definedName>
    <definedName name="fn_G263_51_12032015" localSheetId="18">SectoralCredit!$G$295</definedName>
    <definedName name="fn_G264_52_12032015" localSheetId="18">SectoralCredit!$G$296</definedName>
    <definedName name="fn_G265_53_12032015" localSheetId="18">SectoralCredit!$G$297</definedName>
    <definedName name="fn_G266_54_12032015" localSheetId="18">SectoralCredit!$G$298</definedName>
    <definedName name="fn_H12_13_10022015" localSheetId="11">'Restructured Advances'!$H$15</definedName>
    <definedName name="fn_H12_3_10022015" localSheetId="9">'Change in AQ profile I'!$H$13</definedName>
    <definedName name="fn_H13_36_10022015" localSheetId="11">'Restructured Advances'!$H$16</definedName>
    <definedName name="fn_H13_6_10022015" localSheetId="9">'Change in AQ profile I'!$H$14</definedName>
    <definedName name="fn_H13_6_11022015" localSheetId="16">'Export Credit'!$H$14</definedName>
    <definedName name="fn_H14_65_11022015" localSheetId="11">'Restructured Advances'!$H$17</definedName>
    <definedName name="fn_H14_8_10022015" localSheetId="9">'Change in AQ profile I'!$H$15</definedName>
    <definedName name="fn_H15_14_10022015" localSheetId="11">'Restructured Advances'!$H$18</definedName>
    <definedName name="fn_H15_24_11022015" localSheetId="16">'Export Credit'!$H$16</definedName>
    <definedName name="fn_H16_51_11022015" localSheetId="11">'Restructured Advances'!$H$19</definedName>
    <definedName name="fn_H17_71_11022015" localSheetId="11">'Restructured Advances'!$H$20</definedName>
    <definedName name="fn_H18_15_10022015" localSheetId="11">'Restructured Advances'!$H$21</definedName>
    <definedName name="fn_H19_52_11022015" localSheetId="11">'Restructured Advances'!$H$22</definedName>
    <definedName name="fn_H20_72_11022015" localSheetId="11">'Restructured Advances'!$H$23</definedName>
    <definedName name="fn_H21_16_10022015" localSheetId="11">'Restructured Advances'!$H$24</definedName>
    <definedName name="fn_H22_53_11022015" localSheetId="11">'Restructured Advances'!$H$25</definedName>
    <definedName name="fn_H23_73_11022015" localSheetId="11">'Restructured Advances'!$H$26</definedName>
    <definedName name="fn_H24_17_10022015" localSheetId="11">'Restructured Advances'!$H$27</definedName>
    <definedName name="fn_H249_55_12032015" localSheetId="18">SectoralCredit!$H$279</definedName>
    <definedName name="fn_H25_54_11022015" localSheetId="11">'Restructured Advances'!$H$28</definedName>
    <definedName name="fn_H26_74_11022015" localSheetId="11">'Restructured Advances'!$H$29</definedName>
    <definedName name="fn_H263_56_12032015" localSheetId="18">SectoralCredit!$H$295</definedName>
    <definedName name="fn_H264_57_12032015" localSheetId="18">SectoralCredit!$H$296</definedName>
    <definedName name="fn_H265_58_12032015" localSheetId="18">SectoralCredit!$H$297</definedName>
    <definedName name="fn_H266_59_12032015" localSheetId="18">SectoralCredit!$H$298</definedName>
    <definedName name="fn_H28_0_26112015" localSheetId="12">'Top Impaired Credits'!$H$28</definedName>
    <definedName name="fn_I12_0_10022015" localSheetId="9">'Change in AQ profile I'!$I$13</definedName>
    <definedName name="fn_I12_12_10022015" localSheetId="11">'Restructured Advances'!$I$15</definedName>
    <definedName name="fn_I13_4_10022015" localSheetId="9">'Change in AQ profile I'!$I$14</definedName>
    <definedName name="fn_I13_55_11022015" localSheetId="11">'Restructured Advances'!$I$16</definedName>
    <definedName name="fn_I13_7_11022015" localSheetId="16">'Export Credit'!$I$14</definedName>
    <definedName name="fn_I14_7_10022015" localSheetId="9">'Change in AQ profile I'!$I$15</definedName>
    <definedName name="fn_I14_75_11022015" localSheetId="11">'Restructured Advances'!$I$17</definedName>
    <definedName name="fn_I15_10_10022015" localSheetId="9">'Change in AQ profile I'!$I$16</definedName>
    <definedName name="fn_I15_18_10022015" localSheetId="11">'Restructured Advances'!$I$18</definedName>
    <definedName name="fn_I15_25_11022015" localSheetId="16">'Export Credit'!$I$16</definedName>
    <definedName name="fn_I16_56_11022015" localSheetId="11">'Restructured Advances'!$I$19</definedName>
    <definedName name="fn_I17_76_11022015" localSheetId="11">'Restructured Advances'!$I$20</definedName>
    <definedName name="fn_I18_19_10022015" localSheetId="11">'Restructured Advances'!$I$21</definedName>
    <definedName name="fn_I19_57_11022015" localSheetId="11">'Restructured Advances'!$I$22</definedName>
    <definedName name="fn_I20_77_11022015" localSheetId="11">'Restructured Advances'!$I$23</definedName>
    <definedName name="fn_I21_20_10022015" localSheetId="11">'Restructured Advances'!$I$24</definedName>
    <definedName name="fn_I22_58_11022015" localSheetId="11">'Restructured Advances'!$I$25</definedName>
    <definedName name="fn_I23_78_11022015" localSheetId="11">'Restructured Advances'!$I$26</definedName>
    <definedName name="fn_I24_21_10022015" localSheetId="11">'Restructured Advances'!$I$27</definedName>
    <definedName name="fn_I249_5_12032015" localSheetId="18">SectoralCredit!$I$279</definedName>
    <definedName name="fn_I25_59_11022015" localSheetId="11">'Restructured Advances'!$I$28</definedName>
    <definedName name="fn_I26_79_11022015" localSheetId="11">'Restructured Advances'!$I$29</definedName>
    <definedName name="fn_I263_6_12032015" localSheetId="18">SectoralCredit!$I$295</definedName>
    <definedName name="fn_I264_7_12032015" localSheetId="18">SectoralCredit!$I$296</definedName>
    <definedName name="fn_I265_8_12032015" localSheetId="18">SectoralCredit!$I$297</definedName>
    <definedName name="fn_I266_9_12032015" localSheetId="18">SectoralCredit!$I$298</definedName>
    <definedName name="fn_I28_1_26112015" localSheetId="12">'Top Impaired Credits'!$I$28</definedName>
    <definedName name="fn_J12_11_10022015" localSheetId="11">'Restructured Advances'!$J$15</definedName>
    <definedName name="fn_J13_41_11022015" localSheetId="11">'Restructured Advances'!$J$16</definedName>
    <definedName name="fn_J13_8_11022015" localSheetId="16">'Export Credit'!$J$14</definedName>
    <definedName name="fn_J14_80_11022015" localSheetId="11">'Restructured Advances'!$J$17</definedName>
    <definedName name="fn_J15_22_10022015" localSheetId="11">'Restructured Advances'!$J$18</definedName>
    <definedName name="fn_J15_26_11022015" localSheetId="16">'Export Credit'!$J$16</definedName>
    <definedName name="fn_J16_42_11022015" localSheetId="11">'Restructured Advances'!$J$19</definedName>
    <definedName name="fn_J17_81_11022015" localSheetId="11">'Restructured Advances'!$J$20</definedName>
    <definedName name="fn_J18_23_10022015" localSheetId="11">'Restructured Advances'!$J$21</definedName>
    <definedName name="fn_J19_43_11022015" localSheetId="11">'Restructured Advances'!$J$22</definedName>
    <definedName name="fn_J20_82_11022015" localSheetId="11">'Restructured Advances'!$J$23</definedName>
    <definedName name="fn_J21_24_10022015" localSheetId="11">'Restructured Advances'!$J$24</definedName>
    <definedName name="fn_J22_44_11022015" localSheetId="11">'Restructured Advances'!$J$25</definedName>
    <definedName name="fn_J23_83_11022015" localSheetId="11">'Restructured Advances'!$J$26</definedName>
    <definedName name="fn_J24_25_10022015" localSheetId="11">'Restructured Advances'!$J$27</definedName>
    <definedName name="fn_J249_60_12032015" localSheetId="18">SectoralCredit!$J$279</definedName>
    <definedName name="fn_J25_45_11022015" localSheetId="11">'Restructured Advances'!$J$28</definedName>
    <definedName name="fn_J26_84_11022015" localSheetId="11">'Restructured Advances'!$J$29</definedName>
    <definedName name="fn_J263_61_12032015" localSheetId="18">SectoralCredit!$J$295</definedName>
    <definedName name="fn_J264_62_12032015" localSheetId="18">SectoralCredit!$J$296</definedName>
    <definedName name="fn_J265_63_12032015" localSheetId="18">SectoralCredit!$J$297</definedName>
    <definedName name="fn_J266_64_12032015" localSheetId="18">SectoralCredit!$J$298</definedName>
    <definedName name="fn_J28_2_26112015" localSheetId="12">'Top Impaired Credits'!$J$28</definedName>
    <definedName name="fn_K12_10_10022015" localSheetId="11">'Restructured Advances'!$K$15</definedName>
    <definedName name="fn_K13_46_11022015" localSheetId="11">'Restructured Advances'!$K$16</definedName>
    <definedName name="fn_K13_9_11022015" localSheetId="16">'Export Credit'!$K$14</definedName>
    <definedName name="fn_K14_85_11022015" localSheetId="11">'Restructured Advances'!$K$17</definedName>
    <definedName name="fn_K15_26_10022015" localSheetId="11">'Restructured Advances'!$K$18</definedName>
    <definedName name="fn_K15_27_11022015" localSheetId="16">'Export Credit'!$K$16</definedName>
    <definedName name="fn_K16_47_11022015" localSheetId="11">'Restructured Advances'!$K$19</definedName>
    <definedName name="fn_K17_86_11022015" localSheetId="11">'Restructured Advances'!$K$20</definedName>
    <definedName name="fn_K18_27_10022015" localSheetId="11">'Restructured Advances'!$K$21</definedName>
    <definedName name="fn_K19_48_11022015" localSheetId="11">'Restructured Advances'!$K$22</definedName>
    <definedName name="fn_K20_87_11022015" localSheetId="11">'Restructured Advances'!$K$23</definedName>
    <definedName name="fn_K21_28_10022015" localSheetId="11">'Restructured Advances'!$K$24</definedName>
    <definedName name="fn_K22_49_11022015" localSheetId="11">'Restructured Advances'!$K$25</definedName>
    <definedName name="fn_K23_88_11022015" localSheetId="11">'Restructured Advances'!$K$26</definedName>
    <definedName name="fn_K24_29_10022015" localSheetId="11">'Restructured Advances'!$K$27</definedName>
    <definedName name="fn_K249_65_12032015" localSheetId="18">SectoralCredit!$K$279</definedName>
    <definedName name="fn_K25_50_11022015" localSheetId="11">'Restructured Advances'!$K$28</definedName>
    <definedName name="fn_K26_89_11022015" localSheetId="11">'Restructured Advances'!$K$29</definedName>
    <definedName name="fn_K263_66_12032015" localSheetId="18">SectoralCredit!$K$295</definedName>
    <definedName name="fn_K264_67_12032015" localSheetId="18">SectoralCredit!$K$296</definedName>
    <definedName name="fn_K265_68_12032015" localSheetId="18">SectoralCredit!$K$297</definedName>
    <definedName name="fn_K266_69_12032015" localSheetId="18">SectoralCredit!$K$298</definedName>
    <definedName name="fn_L13_10_11022015" localSheetId="16">'Export Credit'!$L$14</definedName>
    <definedName name="fn_L15_28_11022015" localSheetId="16">'Export Credit'!$L$16</definedName>
    <definedName name="fn_L249_70_12032015" localSheetId="18">SectoralCredit!$L$279</definedName>
    <definedName name="fn_L263_71_12032015" localSheetId="18">SectoralCredit!$L$295</definedName>
    <definedName name="fn_L264_72_12032015" localSheetId="18">SectoralCredit!$L$296</definedName>
    <definedName name="fn_L265_73_12032015" localSheetId="18">SectoralCredit!$L$297</definedName>
    <definedName name="fn_L266_74_12032015" localSheetId="18">SectoralCredit!$L$298</definedName>
    <definedName name="fn_L28_3_26112015" localSheetId="12">'Top Impaired Credits'!$L$28</definedName>
    <definedName name="fn_M13_11_11022015" localSheetId="16">'Export Credit'!$M$14</definedName>
    <definedName name="fn_M15_29_11022015" localSheetId="16">'Export Credit'!$M$16</definedName>
    <definedName name="fn_M249_10_12032015" localSheetId="18">SectoralCredit!$M$279</definedName>
    <definedName name="fn_M263_11_12032015" localSheetId="18">SectoralCredit!$M$295</definedName>
    <definedName name="fn_M264_12_12032015" localSheetId="18">SectoralCredit!$M$296</definedName>
    <definedName name="fn_M265_13_12032015" localSheetId="18">SectoralCredit!$M$297</definedName>
    <definedName name="fn_M266_14_12032015" localSheetId="18">SectoralCredit!$M$298</definedName>
    <definedName name="fn_M28_4_26112015" localSheetId="12">'Top Impaired Credits'!$M$28</definedName>
    <definedName name="fn_M36_0_11032015" localSheetId="20">OtherdetailsofNonSLRSec!$M$38</definedName>
    <definedName name="fn_M37_1_11032015" localSheetId="20">OtherdetailsofNonSLRSec!$M$39</definedName>
    <definedName name="fn_M38_2_11032015" localSheetId="20">OtherdetailsofNonSLRSec!$M$40</definedName>
    <definedName name="fn_N13_12_11022015" localSheetId="16">'Export Credit'!$N$14</definedName>
    <definedName name="fn_N15_30_11022015" localSheetId="16">'Export Credit'!$N$16</definedName>
    <definedName name="fn_N249_75_12032015" localSheetId="18">SectoralCredit!$N$279</definedName>
    <definedName name="fn_N263_76_12032015" localSheetId="18">SectoralCredit!$N$295</definedName>
    <definedName name="fn_N264_77_12032015" localSheetId="18">SectoralCredit!$N$296</definedName>
    <definedName name="fn_N265_78_12032015" localSheetId="18">SectoralCredit!$N$297</definedName>
    <definedName name="fn_N266_79_12032015" localSheetId="18">SectoralCredit!$N$298</definedName>
    <definedName name="fn_O13_13_11022015" localSheetId="16">'Export Credit'!$O$14</definedName>
    <definedName name="fn_O15_31_11022015" localSheetId="16">'Export Credit'!$O$16</definedName>
    <definedName name="fn_O249_15_12032015" localSheetId="18">SectoralCredit!$O$279</definedName>
    <definedName name="fn_O263_16_12032015" localSheetId="18">SectoralCredit!$O$295</definedName>
    <definedName name="fn_O264_17_12032015" localSheetId="18">SectoralCredit!$O$296</definedName>
    <definedName name="fn_O265_18_12032015" localSheetId="18">SectoralCredit!$O$297</definedName>
    <definedName name="fn_O266_19_12032015" localSheetId="18">SectoralCredit!$O$298</definedName>
    <definedName name="fn_P13_14_11022015" localSheetId="16">'Export Credit'!$P$14</definedName>
    <definedName name="fn_P15_32_11022015" localSheetId="16">'Export Credit'!$P$16</definedName>
    <definedName name="fn_P249_20_12032015" localSheetId="18">SectoralCredit!$P$279</definedName>
    <definedName name="fn_P263_21_12032015" localSheetId="18">SectoralCredit!$P$295</definedName>
    <definedName name="fn_P264_22_12032015" localSheetId="18">SectoralCredit!$P$296</definedName>
    <definedName name="fn_P265_23_12032015" localSheetId="18">SectoralCredit!$P$297</definedName>
    <definedName name="fn_P266_24_12032015" localSheetId="18">SectoralCredit!$P$298</definedName>
    <definedName name="fn_Q13_15_11022015" localSheetId="16">'Export Credit'!$Q$14</definedName>
    <definedName name="fn_Q15_33_11022015" localSheetId="16">'Export Credit'!$Q$16</definedName>
    <definedName name="fn_Q249_25_12032015" localSheetId="18">SectoralCredit!$Q$279</definedName>
    <definedName name="fn_Q263_26_12032015" localSheetId="18">SectoralCredit!$Q$295</definedName>
    <definedName name="fn_Q264_27_12032015" localSheetId="18">SectoralCredit!$Q$296</definedName>
    <definedName name="fn_Q265_28_12032015" localSheetId="18">SectoralCredit!$Q$297</definedName>
    <definedName name="fn_Q266_29_12032015" localSheetId="18">SectoralCredit!$Q$298</definedName>
    <definedName name="fn_Q266_30_12032015" localSheetId="18">SectoralCredit!$Q$298</definedName>
    <definedName name="fn_R13_16_11022015" localSheetId="16">'Export Credit'!$R$14</definedName>
    <definedName name="fn_R15_34_11022015" localSheetId="16">'Export Credit'!$R$16</definedName>
    <definedName name="fn_R249_31_12032015" localSheetId="18">SectoralCredit!$R$279</definedName>
    <definedName name="fn_R263_32_12032015" localSheetId="18">SectoralCredit!$R$295</definedName>
    <definedName name="fn_R264_33_12032015" localSheetId="18">SectoralCredit!$R$296</definedName>
    <definedName name="fn_R265_34_12032015" localSheetId="18">SectoralCredit!$R$297</definedName>
    <definedName name="fn_R266_80_16032015" localSheetId="18">SectoralCredit!$R$298</definedName>
    <definedName name="fn_S13_17_11022015" localSheetId="16">'Export Credit'!$S$14</definedName>
    <definedName name="fn_S15_35_11022015" localSheetId="16">'Export Credit'!$S$16</definedName>
    <definedName name="fn_S249_35_12032015" localSheetId="18">SectoralCredit!$S$279</definedName>
    <definedName name="fn_S263_36_12032015" localSheetId="18">SectoralCredit!$S$295</definedName>
    <definedName name="fn_S264_37_12032015" localSheetId="18">SectoralCredit!$S$296</definedName>
    <definedName name="fn_S265_38_12032015" localSheetId="18">SectoralCredit!$S$297</definedName>
    <definedName name="fn_S266_39_12032015" localSheetId="18">SectoralCredit!$S$298</definedName>
    <definedName name="fn_T13_18_11022015" localSheetId="16">'Export Credit'!$T$14</definedName>
    <definedName name="fn_T15_36_11022015" localSheetId="16">'Export Credit'!$T$16</definedName>
    <definedName name="fn_T249_40_12032015" localSheetId="18">SectoralCredit!$T$279</definedName>
    <definedName name="fn_T263_41_12032015" localSheetId="18">SectoralCredit!$T$295</definedName>
    <definedName name="fn_T264_42_12032015" localSheetId="18">SectoralCredit!$T$296</definedName>
    <definedName name="fn_T265_43_12032015" localSheetId="18">SectoralCredit!$T$297</definedName>
    <definedName name="fn_T266_44_12032015" localSheetId="18">SectoralCredit!$T$298</definedName>
    <definedName name="fn_U13_19_11022015" localSheetId="16">'Export Credit'!$U$14</definedName>
    <definedName name="fn_U15_37_11022015" localSheetId="16">'Export Credit'!$U$16</definedName>
    <definedName name="fn_U249_45_12032015" localSheetId="18">SectoralCredit!$U$279</definedName>
    <definedName name="fn_U263_46_12032015" localSheetId="18">SectoralCredit!$U$295</definedName>
    <definedName name="fn_U264_47_12032015" localSheetId="18">SectoralCredit!$U$296</definedName>
    <definedName name="fn_U265_48_12032015" localSheetId="18">SectoralCredit!$U$297</definedName>
    <definedName name="fn_U266_49_12032015" localSheetId="18">SectoralCredit!$U$298</definedName>
    <definedName name="fn_V13_0_11022015" localSheetId="16">'Export Credit'!$V$14</definedName>
    <definedName name="fn_V15_1_11022015" localSheetId="16">'Export Credit'!$V$16</definedName>
    <definedName name="ScaleList" localSheetId="23">StartUp!$L$1:$L$5</definedName>
    <definedName name="ScaleList">StartUp!$L$1:$L$5</definedName>
    <definedName name="UnitList" localSheetId="23">StartUp!$K$1:$K$171</definedName>
    <definedName name="UnitList">StartUp!$K$1:$K$171</definedName>
  </definedNames>
  <calcPr calcId="162913"/>
</workbook>
</file>

<file path=xl/calcChain.xml><?xml version="1.0" encoding="utf-8"?>
<calcChain xmlns="http://schemas.openxmlformats.org/spreadsheetml/2006/main">
  <c r="K244" i="85" l="1"/>
  <c r="N243" i="85"/>
  <c r="M243" i="85"/>
  <c r="L243" i="85"/>
  <c r="K243" i="85"/>
  <c r="J243" i="85"/>
  <c r="I243" i="85"/>
  <c r="H243" i="85"/>
  <c r="G243" i="85"/>
  <c r="F243" i="85"/>
  <c r="E243" i="85"/>
  <c r="F241" i="85"/>
  <c r="E241" i="85"/>
  <c r="N240" i="85"/>
  <c r="M240" i="85"/>
  <c r="L240" i="85"/>
  <c r="K240" i="85"/>
  <c r="J240" i="85"/>
  <c r="I240" i="85"/>
  <c r="H240" i="85"/>
  <c r="G240" i="85"/>
  <c r="F240" i="85"/>
  <c r="E240" i="85"/>
  <c r="N239" i="85"/>
  <c r="M239" i="85"/>
  <c r="L239" i="85"/>
  <c r="K239" i="85"/>
  <c r="J239" i="85"/>
  <c r="I239" i="85"/>
  <c r="H239" i="85"/>
  <c r="G239" i="85"/>
  <c r="F239" i="85"/>
  <c r="E239" i="85"/>
  <c r="K238" i="85"/>
  <c r="J238" i="85"/>
  <c r="H238" i="85"/>
  <c r="G238" i="85"/>
  <c r="N236" i="85"/>
  <c r="M236" i="85"/>
  <c r="L236" i="85"/>
  <c r="K236" i="85"/>
  <c r="J236" i="85"/>
  <c r="I236" i="85"/>
  <c r="H236" i="85"/>
  <c r="G236" i="85"/>
  <c r="F236" i="85"/>
  <c r="E236" i="85"/>
  <c r="N234" i="85"/>
  <c r="M234" i="85"/>
  <c r="E234" i="85"/>
  <c r="N230" i="85"/>
  <c r="M230" i="85"/>
  <c r="L230" i="85"/>
  <c r="K230" i="85"/>
  <c r="J230" i="85"/>
  <c r="I230" i="85"/>
  <c r="H230" i="85"/>
  <c r="G230" i="85"/>
  <c r="F230" i="85"/>
  <c r="E230" i="85"/>
  <c r="N229" i="85"/>
  <c r="M229" i="85"/>
  <c r="L229" i="85"/>
  <c r="K229" i="85"/>
  <c r="J229" i="85"/>
  <c r="I229" i="85"/>
  <c r="H229" i="85"/>
  <c r="G229" i="85"/>
  <c r="F229" i="85"/>
  <c r="E229" i="85"/>
  <c r="N217" i="85"/>
  <c r="M217" i="85"/>
  <c r="L217" i="85"/>
  <c r="K217" i="85"/>
  <c r="J217" i="85"/>
  <c r="I217" i="85"/>
  <c r="H217" i="85"/>
  <c r="G217" i="85"/>
  <c r="F217" i="85"/>
  <c r="E217" i="85"/>
  <c r="N216" i="85"/>
  <c r="M216" i="85"/>
  <c r="L216" i="85"/>
  <c r="K216" i="85"/>
  <c r="J216" i="85"/>
  <c r="I216" i="85"/>
  <c r="H216" i="85"/>
  <c r="G216" i="85"/>
  <c r="F216" i="85"/>
  <c r="E216" i="85"/>
  <c r="N207" i="85"/>
  <c r="M207" i="85"/>
  <c r="L207" i="85"/>
  <c r="K207" i="85"/>
  <c r="K205" i="85" s="1"/>
  <c r="J207" i="85"/>
  <c r="I207" i="85"/>
  <c r="H207" i="85"/>
  <c r="H205" i="85" s="1"/>
  <c r="H174" i="85" s="1"/>
  <c r="G207" i="85"/>
  <c r="F207" i="85"/>
  <c r="F205" i="85" s="1"/>
  <c r="F242" i="85" s="1"/>
  <c r="E207" i="85"/>
  <c r="E205" i="85" s="1"/>
  <c r="N205" i="85"/>
  <c r="M205" i="85"/>
  <c r="L205" i="85"/>
  <c r="J205" i="85"/>
  <c r="I205" i="85"/>
  <c r="G205" i="85"/>
  <c r="N203" i="85"/>
  <c r="M203" i="85"/>
  <c r="L203" i="85"/>
  <c r="K203" i="85"/>
  <c r="J203" i="85"/>
  <c r="I203" i="85"/>
  <c r="H203" i="85"/>
  <c r="G203" i="85"/>
  <c r="F203" i="85"/>
  <c r="E203" i="85"/>
  <c r="N202" i="85"/>
  <c r="M202" i="85"/>
  <c r="L202" i="85"/>
  <c r="K202" i="85"/>
  <c r="J202" i="85"/>
  <c r="I202" i="85"/>
  <c r="H202" i="85"/>
  <c r="G202" i="85"/>
  <c r="F202" i="85"/>
  <c r="E202" i="85"/>
  <c r="N191" i="85"/>
  <c r="M191" i="85"/>
  <c r="L191" i="85"/>
  <c r="K191" i="85"/>
  <c r="J191" i="85"/>
  <c r="I191" i="85"/>
  <c r="H191" i="85"/>
  <c r="G191" i="85"/>
  <c r="F191" i="85"/>
  <c r="E191" i="85"/>
  <c r="N190" i="85"/>
  <c r="M190" i="85"/>
  <c r="L190" i="85"/>
  <c r="K190" i="85"/>
  <c r="J190" i="85"/>
  <c r="I190" i="85"/>
  <c r="H190" i="85"/>
  <c r="G190" i="85"/>
  <c r="F190" i="85"/>
  <c r="E190" i="85"/>
  <c r="N180" i="85"/>
  <c r="M180" i="85"/>
  <c r="L180" i="85"/>
  <c r="K180" i="85"/>
  <c r="J180" i="85"/>
  <c r="I180" i="85"/>
  <c r="H180" i="85"/>
  <c r="G180" i="85"/>
  <c r="F180" i="85"/>
  <c r="F175" i="85" s="1"/>
  <c r="E180" i="85"/>
  <c r="E175" i="85" s="1"/>
  <c r="N177" i="85"/>
  <c r="N238" i="85" s="1"/>
  <c r="M177" i="85"/>
  <c r="M238" i="85" s="1"/>
  <c r="L177" i="85"/>
  <c r="L238" i="85" s="1"/>
  <c r="K177" i="85"/>
  <c r="J177" i="85"/>
  <c r="I177" i="85"/>
  <c r="I238" i="85" s="1"/>
  <c r="H177" i="85"/>
  <c r="G177" i="85"/>
  <c r="F177" i="85"/>
  <c r="F238" i="85" s="1"/>
  <c r="E177" i="85"/>
  <c r="E238" i="85" s="1"/>
  <c r="L175" i="85"/>
  <c r="L174" i="85" s="1"/>
  <c r="K175" i="85"/>
  <c r="K174" i="85" s="1"/>
  <c r="J175" i="85"/>
  <c r="H175" i="85"/>
  <c r="G175" i="85"/>
  <c r="G174" i="85" s="1"/>
  <c r="J174" i="85"/>
  <c r="N172" i="85"/>
  <c r="M172" i="85"/>
  <c r="L172" i="85"/>
  <c r="K172" i="85"/>
  <c r="J172" i="85"/>
  <c r="I172" i="85"/>
  <c r="H172" i="85"/>
  <c r="G172" i="85"/>
  <c r="F172" i="85"/>
  <c r="E172" i="85"/>
  <c r="N171" i="85"/>
  <c r="M171" i="85"/>
  <c r="L171" i="85"/>
  <c r="K171" i="85"/>
  <c r="J171" i="85"/>
  <c r="I171" i="85"/>
  <c r="H171" i="85"/>
  <c r="G171" i="85"/>
  <c r="F171" i="85"/>
  <c r="E171" i="85"/>
  <c r="N159" i="85"/>
  <c r="M159" i="85"/>
  <c r="L159" i="85"/>
  <c r="K159" i="85"/>
  <c r="J159" i="85"/>
  <c r="I159" i="85"/>
  <c r="H159" i="85"/>
  <c r="G159" i="85"/>
  <c r="F159" i="85"/>
  <c r="E159" i="85"/>
  <c r="N158" i="85"/>
  <c r="M158" i="85"/>
  <c r="L158" i="85"/>
  <c r="K158" i="85"/>
  <c r="J158" i="85"/>
  <c r="I158" i="85"/>
  <c r="H158" i="85"/>
  <c r="G158" i="85"/>
  <c r="F158" i="85"/>
  <c r="E158" i="85"/>
  <c r="N150" i="85"/>
  <c r="N244" i="85" s="1"/>
  <c r="M150" i="85"/>
  <c r="M244" i="85" s="1"/>
  <c r="L150" i="85"/>
  <c r="L148" i="85" s="1"/>
  <c r="L242" i="85" s="1"/>
  <c r="K150" i="85"/>
  <c r="K148" i="85" s="1"/>
  <c r="K242" i="85" s="1"/>
  <c r="J150" i="85"/>
  <c r="J244" i="85" s="1"/>
  <c r="I150" i="85"/>
  <c r="I244" i="85" s="1"/>
  <c r="H150" i="85"/>
  <c r="H244" i="85" s="1"/>
  <c r="G150" i="85"/>
  <c r="G148" i="85" s="1"/>
  <c r="G242" i="85" s="1"/>
  <c r="F150" i="85"/>
  <c r="F244" i="85" s="1"/>
  <c r="E150" i="85"/>
  <c r="E244" i="85" s="1"/>
  <c r="J148" i="85"/>
  <c r="J242" i="85" s="1"/>
  <c r="I148" i="85"/>
  <c r="I242" i="85" s="1"/>
  <c r="H148" i="85"/>
  <c r="H242" i="85" s="1"/>
  <c r="F148" i="85"/>
  <c r="E148" i="85"/>
  <c r="N146" i="85"/>
  <c r="M146" i="85"/>
  <c r="L146" i="85"/>
  <c r="K146" i="85"/>
  <c r="J146" i="85"/>
  <c r="I146" i="85"/>
  <c r="H146" i="85"/>
  <c r="G146" i="85"/>
  <c r="F146" i="85"/>
  <c r="E146" i="85"/>
  <c r="N145" i="85"/>
  <c r="M145" i="85"/>
  <c r="L145" i="85"/>
  <c r="K145" i="85"/>
  <c r="J145" i="85"/>
  <c r="I145" i="85"/>
  <c r="H145" i="85"/>
  <c r="G145" i="85"/>
  <c r="F145" i="85"/>
  <c r="E145" i="85"/>
  <c r="N129" i="85"/>
  <c r="M129" i="85"/>
  <c r="L129" i="85"/>
  <c r="K129" i="85"/>
  <c r="J129" i="85"/>
  <c r="I129" i="85"/>
  <c r="H129" i="85"/>
  <c r="G129" i="85"/>
  <c r="F129" i="85"/>
  <c r="E129" i="85"/>
  <c r="N128" i="85"/>
  <c r="M128" i="85"/>
  <c r="L128" i="85"/>
  <c r="K128" i="85"/>
  <c r="J128" i="85"/>
  <c r="I128" i="85"/>
  <c r="H128" i="85"/>
  <c r="G128" i="85"/>
  <c r="F128" i="85"/>
  <c r="E128" i="85"/>
  <c r="N119" i="85"/>
  <c r="N241" i="85" s="1"/>
  <c r="M119" i="85"/>
  <c r="M241" i="85" s="1"/>
  <c r="L119" i="85"/>
  <c r="L241" i="85" s="1"/>
  <c r="K119" i="85"/>
  <c r="K241" i="85" s="1"/>
  <c r="J119" i="85"/>
  <c r="J241" i="85" s="1"/>
  <c r="I119" i="85"/>
  <c r="I241" i="85" s="1"/>
  <c r="H119" i="85"/>
  <c r="H241" i="85" s="1"/>
  <c r="G119" i="85"/>
  <c r="G241" i="85" s="1"/>
  <c r="F119" i="85"/>
  <c r="E119" i="85"/>
  <c r="N116" i="85"/>
  <c r="N237" i="85" s="1"/>
  <c r="M116" i="85"/>
  <c r="M237" i="85" s="1"/>
  <c r="L116" i="85"/>
  <c r="L237" i="85" s="1"/>
  <c r="K116" i="85"/>
  <c r="K237" i="85" s="1"/>
  <c r="J116" i="85"/>
  <c r="J237" i="85" s="1"/>
  <c r="I116" i="85"/>
  <c r="I237" i="85" s="1"/>
  <c r="H116" i="85"/>
  <c r="H237" i="85" s="1"/>
  <c r="G116" i="85"/>
  <c r="G237" i="85" s="1"/>
  <c r="F116" i="85"/>
  <c r="F237" i="85" s="1"/>
  <c r="E116" i="85"/>
  <c r="E237" i="85" s="1"/>
  <c r="N113" i="85"/>
  <c r="M113" i="85"/>
  <c r="L113" i="85"/>
  <c r="L234" i="85" s="1"/>
  <c r="K113" i="85"/>
  <c r="K234" i="85" s="1"/>
  <c r="J113" i="85"/>
  <c r="J234" i="85" s="1"/>
  <c r="I113" i="85"/>
  <c r="I234" i="85" s="1"/>
  <c r="H113" i="85"/>
  <c r="H234" i="85" s="1"/>
  <c r="G113" i="85"/>
  <c r="G234" i="85" s="1"/>
  <c r="F113" i="85"/>
  <c r="F234" i="85" s="1"/>
  <c r="E113" i="85"/>
  <c r="N112" i="85"/>
  <c r="M112" i="85"/>
  <c r="F112" i="85"/>
  <c r="F233" i="85" s="1"/>
  <c r="E112" i="85"/>
  <c r="N105" i="85"/>
  <c r="M105" i="85"/>
  <c r="L105" i="85"/>
  <c r="K105" i="85"/>
  <c r="J105" i="85"/>
  <c r="I105" i="85"/>
  <c r="H105" i="85"/>
  <c r="G105" i="85"/>
  <c r="F105" i="85"/>
  <c r="E105" i="85"/>
  <c r="N104" i="85"/>
  <c r="M104" i="85"/>
  <c r="L104" i="85"/>
  <c r="K104" i="85"/>
  <c r="J104" i="85"/>
  <c r="I104" i="85"/>
  <c r="H104" i="85"/>
  <c r="G104" i="85"/>
  <c r="F104" i="85"/>
  <c r="E104" i="85"/>
  <c r="J92" i="85"/>
  <c r="H92" i="85"/>
  <c r="G92" i="85"/>
  <c r="J71" i="85"/>
  <c r="I71" i="85"/>
  <c r="I92" i="85" s="1"/>
  <c r="H71" i="85"/>
  <c r="G71" i="85"/>
  <c r="F71" i="85"/>
  <c r="F92" i="85" s="1"/>
  <c r="E71" i="85"/>
  <c r="E92" i="85" s="1"/>
  <c r="E93" i="85" s="1"/>
  <c r="I66" i="85"/>
  <c r="F66" i="85"/>
  <c r="E66" i="85"/>
  <c r="I45" i="85"/>
  <c r="H45" i="85"/>
  <c r="H66" i="85" s="1"/>
  <c r="F45" i="85"/>
  <c r="E45" i="85"/>
  <c r="H40" i="85"/>
  <c r="H93" i="85" s="1"/>
  <c r="G40" i="85"/>
  <c r="G93" i="85" s="1"/>
  <c r="F40" i="85"/>
  <c r="F93" i="85" s="1"/>
  <c r="E40" i="85"/>
  <c r="J19" i="85"/>
  <c r="J40" i="85" s="1"/>
  <c r="J93" i="85" s="1"/>
  <c r="I19" i="85"/>
  <c r="I40" i="85" s="1"/>
  <c r="H19" i="85"/>
  <c r="G19" i="85"/>
  <c r="F19" i="85"/>
  <c r="E19" i="85"/>
  <c r="N38" i="80"/>
  <c r="P37" i="80"/>
  <c r="O37" i="80"/>
  <c r="N37" i="80"/>
  <c r="M37" i="80"/>
  <c r="L37" i="80"/>
  <c r="J37" i="80"/>
  <c r="I37" i="80"/>
  <c r="H37" i="80"/>
  <c r="G37" i="80"/>
  <c r="P36" i="80"/>
  <c r="O36" i="80"/>
  <c r="N36" i="80"/>
  <c r="M36" i="80"/>
  <c r="L36" i="80"/>
  <c r="K36" i="80"/>
  <c r="J36" i="80"/>
  <c r="I36" i="80"/>
  <c r="H36" i="80"/>
  <c r="G36" i="80"/>
  <c r="P35" i="80"/>
  <c r="O35" i="80"/>
  <c r="N35" i="80"/>
  <c r="M35" i="80"/>
  <c r="L35" i="80"/>
  <c r="K35" i="80"/>
  <c r="J35" i="80"/>
  <c r="I35" i="80"/>
  <c r="H35" i="80"/>
  <c r="G35" i="80"/>
  <c r="P34" i="80"/>
  <c r="P38" i="80" s="1"/>
  <c r="O34" i="80"/>
  <c r="O38" i="80" s="1"/>
  <c r="N34" i="80"/>
  <c r="M34" i="80"/>
  <c r="M38" i="80" s="1"/>
  <c r="L34" i="80"/>
  <c r="L38" i="80" s="1"/>
  <c r="K34" i="80"/>
  <c r="J34" i="80"/>
  <c r="J38" i="80" s="1"/>
  <c r="I34" i="80"/>
  <c r="I38" i="80" s="1"/>
  <c r="H34" i="80"/>
  <c r="H38" i="80" s="1"/>
  <c r="G34" i="80"/>
  <c r="G38" i="80" s="1"/>
  <c r="P17" i="80"/>
  <c r="O17" i="80"/>
  <c r="N17" i="80"/>
  <c r="M17" i="80"/>
  <c r="L17" i="80"/>
  <c r="J17" i="80"/>
  <c r="I17" i="80"/>
  <c r="H17" i="80"/>
  <c r="G17" i="80"/>
  <c r="K17" i="80" s="1"/>
  <c r="Q16" i="80"/>
  <c r="Q37" i="80" s="1"/>
  <c r="K16" i="80"/>
  <c r="K37" i="80" s="1"/>
  <c r="Q15" i="80"/>
  <c r="Q36" i="80" s="1"/>
  <c r="K15" i="80"/>
  <c r="Q14" i="80"/>
  <c r="Q35" i="80" s="1"/>
  <c r="K14" i="80"/>
  <c r="Q13" i="80"/>
  <c r="Q17" i="80" s="1"/>
  <c r="K13" i="80"/>
  <c r="M34" i="79"/>
  <c r="G34" i="79"/>
  <c r="M33" i="79"/>
  <c r="G33" i="79"/>
  <c r="M32" i="79"/>
  <c r="G32" i="79"/>
  <c r="L31" i="79"/>
  <c r="K31" i="79"/>
  <c r="M31" i="79" s="1"/>
  <c r="J31" i="79"/>
  <c r="I31" i="79"/>
  <c r="H31" i="79"/>
  <c r="F31" i="79"/>
  <c r="E31" i="79"/>
  <c r="G31" i="79" s="1"/>
  <c r="M30" i="79"/>
  <c r="G30" i="79"/>
  <c r="M29" i="79"/>
  <c r="G29" i="79"/>
  <c r="M28" i="79"/>
  <c r="G28" i="79"/>
  <c r="L27" i="79"/>
  <c r="L26" i="79" s="1"/>
  <c r="K27" i="79"/>
  <c r="M27" i="79" s="1"/>
  <c r="J27" i="79"/>
  <c r="J26" i="79" s="1"/>
  <c r="I27" i="79"/>
  <c r="I26" i="79" s="1"/>
  <c r="H27" i="79"/>
  <c r="H26" i="79" s="1"/>
  <c r="F27" i="79"/>
  <c r="G27" i="79" s="1"/>
  <c r="E27" i="79"/>
  <c r="K26" i="79"/>
  <c r="F26" i="79"/>
  <c r="E26" i="79"/>
  <c r="G26" i="79" s="1"/>
  <c r="M25" i="79"/>
  <c r="G25" i="79"/>
  <c r="M23" i="79"/>
  <c r="G23" i="79"/>
  <c r="M22" i="79"/>
  <c r="G22" i="79"/>
  <c r="M21" i="79"/>
  <c r="G21" i="79"/>
  <c r="L20" i="79"/>
  <c r="K20" i="79"/>
  <c r="M20" i="79" s="1"/>
  <c r="J20" i="79"/>
  <c r="I20" i="79"/>
  <c r="H20" i="79"/>
  <c r="F20" i="79"/>
  <c r="E20" i="79"/>
  <c r="G20" i="79" s="1"/>
  <c r="M19" i="79"/>
  <c r="G19" i="79"/>
  <c r="M18" i="79"/>
  <c r="G18" i="79"/>
  <c r="M17" i="79"/>
  <c r="G17" i="79"/>
  <c r="M16" i="79"/>
  <c r="L16" i="79"/>
  <c r="K16" i="79"/>
  <c r="J16" i="79"/>
  <c r="I16" i="79"/>
  <c r="H16" i="79"/>
  <c r="F16" i="79"/>
  <c r="E16" i="79"/>
  <c r="E15" i="79" s="1"/>
  <c r="G15" i="79" s="1"/>
  <c r="L15" i="79"/>
  <c r="J15" i="79"/>
  <c r="I15" i="79"/>
  <c r="H15" i="79"/>
  <c r="F15" i="79"/>
  <c r="M14" i="79"/>
  <c r="G14" i="79"/>
  <c r="E63" i="75"/>
  <c r="G62" i="75"/>
  <c r="G61" i="75"/>
  <c r="F60" i="75"/>
  <c r="F63" i="75" s="1"/>
  <c r="E60" i="75"/>
  <c r="G59" i="75"/>
  <c r="G58" i="75"/>
  <c r="G55" i="75"/>
  <c r="F55" i="75"/>
  <c r="E55" i="75"/>
  <c r="G54" i="75"/>
  <c r="F54" i="75"/>
  <c r="E54" i="75"/>
  <c r="M36" i="75"/>
  <c r="L36" i="75"/>
  <c r="K36" i="75"/>
  <c r="J36" i="75"/>
  <c r="I36" i="75"/>
  <c r="H36" i="75"/>
  <c r="G36" i="75"/>
  <c r="F36" i="75"/>
  <c r="M33" i="75"/>
  <c r="L33" i="75"/>
  <c r="K33" i="75"/>
  <c r="J33" i="75"/>
  <c r="I33" i="75"/>
  <c r="H33" i="75"/>
  <c r="G33" i="75"/>
  <c r="F33" i="75"/>
  <c r="M30" i="75"/>
  <c r="M37" i="75" s="1"/>
  <c r="L30" i="75"/>
  <c r="K30" i="75"/>
  <c r="J30" i="75"/>
  <c r="I30" i="75"/>
  <c r="H30" i="75"/>
  <c r="G30" i="75"/>
  <c r="F30" i="75"/>
  <c r="M21" i="75"/>
  <c r="L21" i="75"/>
  <c r="L37" i="75" s="1"/>
  <c r="K21" i="75"/>
  <c r="K37" i="75" s="1"/>
  <c r="J21" i="75"/>
  <c r="J37" i="75" s="1"/>
  <c r="I21" i="75"/>
  <c r="I37" i="75" s="1"/>
  <c r="H21" i="75"/>
  <c r="H37" i="75" s="1"/>
  <c r="G21" i="75"/>
  <c r="G37" i="75" s="1"/>
  <c r="F21" i="75"/>
  <c r="F37" i="75" s="1"/>
  <c r="P162" i="74"/>
  <c r="G162" i="74"/>
  <c r="W159" i="74"/>
  <c r="V159" i="74"/>
  <c r="U159" i="74"/>
  <c r="T159" i="74"/>
  <c r="S159" i="74"/>
  <c r="R159" i="74"/>
  <c r="Q159" i="74"/>
  <c r="P159" i="74"/>
  <c r="O159" i="74"/>
  <c r="N159" i="74"/>
  <c r="M159" i="74"/>
  <c r="L159" i="74"/>
  <c r="K159" i="74"/>
  <c r="J159" i="74"/>
  <c r="I159" i="74"/>
  <c r="H159" i="74"/>
  <c r="G159" i="74"/>
  <c r="F159" i="74"/>
  <c r="E159" i="74"/>
  <c r="W158" i="74"/>
  <c r="V158" i="74"/>
  <c r="U158" i="74"/>
  <c r="T158" i="74"/>
  <c r="S158" i="74"/>
  <c r="R158" i="74"/>
  <c r="Q158" i="74"/>
  <c r="P158" i="74"/>
  <c r="O158" i="74"/>
  <c r="N158" i="74"/>
  <c r="M158" i="74"/>
  <c r="L158" i="74"/>
  <c r="K158" i="74"/>
  <c r="J158" i="74"/>
  <c r="I158" i="74"/>
  <c r="H158" i="74"/>
  <c r="G158" i="74"/>
  <c r="F158" i="74"/>
  <c r="E158" i="74"/>
  <c r="P143" i="74"/>
  <c r="G143" i="74"/>
  <c r="W141" i="74"/>
  <c r="V141" i="74"/>
  <c r="U141" i="74"/>
  <c r="T141" i="74"/>
  <c r="S141" i="74"/>
  <c r="R141" i="74"/>
  <c r="Q141" i="74"/>
  <c r="P141" i="74"/>
  <c r="O141" i="74"/>
  <c r="N141" i="74"/>
  <c r="M141" i="74"/>
  <c r="L141" i="74"/>
  <c r="K141" i="74"/>
  <c r="J141" i="74"/>
  <c r="I141" i="74"/>
  <c r="H141" i="74"/>
  <c r="G141" i="74"/>
  <c r="F141" i="74"/>
  <c r="E141" i="74"/>
  <c r="W140" i="74"/>
  <c r="V140" i="74"/>
  <c r="U140" i="74"/>
  <c r="T140" i="74"/>
  <c r="S140" i="74"/>
  <c r="R140" i="74"/>
  <c r="Q140" i="74"/>
  <c r="P140" i="74"/>
  <c r="O140" i="74"/>
  <c r="N140" i="74"/>
  <c r="M140" i="74"/>
  <c r="L140" i="74"/>
  <c r="K140" i="74"/>
  <c r="J140" i="74"/>
  <c r="I140" i="74"/>
  <c r="H140" i="74"/>
  <c r="G140" i="74"/>
  <c r="F140" i="74"/>
  <c r="E140" i="74"/>
  <c r="W127" i="74"/>
  <c r="V127" i="74"/>
  <c r="U127" i="74"/>
  <c r="T127" i="74"/>
  <c r="S127" i="74"/>
  <c r="R127" i="74"/>
  <c r="Q127" i="74"/>
  <c r="O127" i="74"/>
  <c r="N127" i="74"/>
  <c r="M127" i="74"/>
  <c r="L127" i="74"/>
  <c r="P127" i="74" s="1"/>
  <c r="K127" i="74"/>
  <c r="J127" i="74"/>
  <c r="I127" i="74"/>
  <c r="H127" i="74"/>
  <c r="G127" i="74"/>
  <c r="F127" i="74"/>
  <c r="E127" i="74"/>
  <c r="W125" i="74"/>
  <c r="V125" i="74"/>
  <c r="U125" i="74"/>
  <c r="T125" i="74"/>
  <c r="S125" i="74"/>
  <c r="R125" i="74"/>
  <c r="Q125" i="74"/>
  <c r="P125" i="74"/>
  <c r="O125" i="74"/>
  <c r="N125" i="74"/>
  <c r="M125" i="74"/>
  <c r="L125" i="74"/>
  <c r="K125" i="74"/>
  <c r="J125" i="74"/>
  <c r="I125" i="74"/>
  <c r="H125" i="74"/>
  <c r="G125" i="74"/>
  <c r="F125" i="74"/>
  <c r="E125" i="74"/>
  <c r="W124" i="74"/>
  <c r="V124" i="74"/>
  <c r="U124" i="74"/>
  <c r="T124" i="74"/>
  <c r="S124" i="74"/>
  <c r="R124" i="74"/>
  <c r="Q124" i="74"/>
  <c r="P124" i="74"/>
  <c r="O124" i="74"/>
  <c r="N124" i="74"/>
  <c r="M124" i="74"/>
  <c r="L124" i="74"/>
  <c r="K124" i="74"/>
  <c r="J124" i="74"/>
  <c r="I124" i="74"/>
  <c r="H124" i="74"/>
  <c r="G124" i="74"/>
  <c r="F124" i="74"/>
  <c r="E124" i="74"/>
  <c r="P113" i="74"/>
  <c r="G113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W100" i="74"/>
  <c r="V100" i="74"/>
  <c r="U100" i="74"/>
  <c r="T100" i="74"/>
  <c r="S100" i="74"/>
  <c r="R100" i="74"/>
  <c r="Q100" i="74"/>
  <c r="O100" i="74"/>
  <c r="N100" i="74"/>
  <c r="M100" i="74"/>
  <c r="P100" i="74" s="1"/>
  <c r="L100" i="74"/>
  <c r="K100" i="74"/>
  <c r="J100" i="74"/>
  <c r="I100" i="74"/>
  <c r="H100" i="74"/>
  <c r="F100" i="74"/>
  <c r="E100" i="74"/>
  <c r="G100" i="74" s="1"/>
  <c r="P99" i="74"/>
  <c r="G99" i="74"/>
  <c r="P98" i="74"/>
  <c r="G98" i="74"/>
  <c r="P97" i="74"/>
  <c r="G97" i="74"/>
  <c r="P96" i="74"/>
  <c r="G96" i="74"/>
  <c r="P95" i="74"/>
  <c r="G95" i="74"/>
  <c r="P94" i="74"/>
  <c r="G94" i="74"/>
  <c r="P93" i="74"/>
  <c r="G93" i="74"/>
  <c r="P92" i="74"/>
  <c r="G92" i="74"/>
  <c r="P91" i="74"/>
  <c r="G91" i="74"/>
  <c r="W90" i="74"/>
  <c r="V90" i="74"/>
  <c r="U90" i="74"/>
  <c r="T90" i="74"/>
  <c r="S90" i="74"/>
  <c r="R90" i="74"/>
  <c r="Q90" i="74"/>
  <c r="P90" i="74"/>
  <c r="O90" i="74"/>
  <c r="N90" i="74"/>
  <c r="M90" i="74"/>
  <c r="L90" i="74"/>
  <c r="K90" i="74"/>
  <c r="J90" i="74"/>
  <c r="I90" i="74"/>
  <c r="H90" i="74"/>
  <c r="F90" i="74"/>
  <c r="E90" i="74"/>
  <c r="G90" i="74" s="1"/>
  <c r="P89" i="74"/>
  <c r="G89" i="74"/>
  <c r="P88" i="74"/>
  <c r="G88" i="74"/>
  <c r="P87" i="74"/>
  <c r="G87" i="74"/>
  <c r="W86" i="74"/>
  <c r="V86" i="74"/>
  <c r="U86" i="74"/>
  <c r="T86" i="74"/>
  <c r="S86" i="74"/>
  <c r="R86" i="74"/>
  <c r="Q86" i="74"/>
  <c r="P86" i="74"/>
  <c r="O86" i="74"/>
  <c r="N86" i="74"/>
  <c r="M86" i="74"/>
  <c r="L86" i="74"/>
  <c r="K86" i="74"/>
  <c r="J86" i="74"/>
  <c r="I86" i="74"/>
  <c r="H86" i="74"/>
  <c r="F86" i="74"/>
  <c r="E86" i="74"/>
  <c r="G86" i="74" s="1"/>
  <c r="P85" i="74"/>
  <c r="G85" i="74"/>
  <c r="P84" i="74"/>
  <c r="G84" i="74"/>
  <c r="P83" i="74"/>
  <c r="G83" i="74"/>
  <c r="P82" i="74"/>
  <c r="G82" i="74"/>
  <c r="P81" i="74"/>
  <c r="G81" i="74"/>
  <c r="P80" i="74"/>
  <c r="G80" i="74"/>
  <c r="P79" i="74"/>
  <c r="G79" i="74"/>
  <c r="W78" i="74"/>
  <c r="V78" i="74"/>
  <c r="U78" i="74"/>
  <c r="T78" i="74"/>
  <c r="S78" i="74"/>
  <c r="R78" i="74"/>
  <c r="Q78" i="74"/>
  <c r="O78" i="74"/>
  <c r="N78" i="74"/>
  <c r="M78" i="74"/>
  <c r="P78" i="74" s="1"/>
  <c r="L78" i="74"/>
  <c r="K78" i="74"/>
  <c r="J78" i="74"/>
  <c r="I78" i="74"/>
  <c r="H78" i="74"/>
  <c r="G78" i="74"/>
  <c r="F78" i="74"/>
  <c r="E78" i="74"/>
  <c r="P77" i="74"/>
  <c r="G77" i="74"/>
  <c r="P76" i="74"/>
  <c r="G76" i="74"/>
  <c r="P75" i="74"/>
  <c r="G75" i="74"/>
  <c r="P74" i="74"/>
  <c r="G74" i="74"/>
  <c r="P73" i="74"/>
  <c r="G73" i="74"/>
  <c r="P72" i="74"/>
  <c r="G72" i="74"/>
  <c r="W71" i="74"/>
  <c r="V71" i="74"/>
  <c r="U71" i="74"/>
  <c r="T71" i="74"/>
  <c r="T62" i="74" s="1"/>
  <c r="T54" i="74" s="1"/>
  <c r="S71" i="74"/>
  <c r="R71" i="74"/>
  <c r="Q71" i="74"/>
  <c r="O71" i="74"/>
  <c r="N71" i="74"/>
  <c r="M71" i="74"/>
  <c r="L71" i="74"/>
  <c r="K71" i="74"/>
  <c r="J71" i="74"/>
  <c r="P71" i="74" s="1"/>
  <c r="I71" i="74"/>
  <c r="H71" i="74"/>
  <c r="H62" i="74" s="1"/>
  <c r="H54" i="74" s="1"/>
  <c r="G71" i="74"/>
  <c r="F71" i="74"/>
  <c r="E71" i="74"/>
  <c r="P70" i="74"/>
  <c r="G70" i="74"/>
  <c r="P69" i="74"/>
  <c r="G69" i="74"/>
  <c r="P68" i="74"/>
  <c r="G68" i="74"/>
  <c r="W67" i="74"/>
  <c r="V67" i="74"/>
  <c r="U67" i="74"/>
  <c r="T67" i="74"/>
  <c r="S67" i="74"/>
  <c r="R67" i="74"/>
  <c r="Q67" i="74"/>
  <c r="O67" i="74"/>
  <c r="O62" i="74" s="1"/>
  <c r="N67" i="74"/>
  <c r="M67" i="74"/>
  <c r="L67" i="74"/>
  <c r="K67" i="74"/>
  <c r="J67" i="74"/>
  <c r="P67" i="74" s="1"/>
  <c r="I67" i="74"/>
  <c r="H67" i="74"/>
  <c r="G67" i="74"/>
  <c r="F67" i="74"/>
  <c r="E67" i="74"/>
  <c r="P66" i="74"/>
  <c r="G66" i="74"/>
  <c r="P65" i="74"/>
  <c r="G65" i="74"/>
  <c r="P64" i="74"/>
  <c r="G64" i="74"/>
  <c r="W63" i="74"/>
  <c r="W62" i="74" s="1"/>
  <c r="V63" i="74"/>
  <c r="V62" i="74" s="1"/>
  <c r="V54" i="74" s="1"/>
  <c r="U63" i="74"/>
  <c r="U62" i="74" s="1"/>
  <c r="U54" i="74" s="1"/>
  <c r="T63" i="74"/>
  <c r="S63" i="74"/>
  <c r="R63" i="74"/>
  <c r="Q63" i="74"/>
  <c r="O63" i="74"/>
  <c r="N63" i="74"/>
  <c r="N62" i="74" s="1"/>
  <c r="M63" i="74"/>
  <c r="M62" i="74" s="1"/>
  <c r="L63" i="74"/>
  <c r="L62" i="74" s="1"/>
  <c r="K63" i="74"/>
  <c r="K62" i="74" s="1"/>
  <c r="J63" i="74"/>
  <c r="P63" i="74" s="1"/>
  <c r="I63" i="74"/>
  <c r="I62" i="74" s="1"/>
  <c r="I54" i="74" s="1"/>
  <c r="H63" i="74"/>
  <c r="F63" i="74"/>
  <c r="E63" i="74"/>
  <c r="G63" i="74" s="1"/>
  <c r="S62" i="74"/>
  <c r="R62" i="74"/>
  <c r="R54" i="74" s="1"/>
  <c r="Q62" i="74"/>
  <c r="Q54" i="74" s="1"/>
  <c r="F62" i="74"/>
  <c r="E62" i="74"/>
  <c r="G62" i="74" s="1"/>
  <c r="P61" i="74"/>
  <c r="G61" i="74"/>
  <c r="P60" i="74"/>
  <c r="G60" i="74"/>
  <c r="P59" i="74"/>
  <c r="G59" i="74"/>
  <c r="P58" i="74"/>
  <c r="G58" i="74"/>
  <c r="P57" i="74"/>
  <c r="G57" i="74"/>
  <c r="P56" i="74"/>
  <c r="G56" i="74"/>
  <c r="W55" i="74"/>
  <c r="W54" i="74" s="1"/>
  <c r="V55" i="74"/>
  <c r="U55" i="74"/>
  <c r="T55" i="74"/>
  <c r="S55" i="74"/>
  <c r="R55" i="74"/>
  <c r="Q55" i="74"/>
  <c r="O55" i="74"/>
  <c r="N55" i="74"/>
  <c r="M55" i="74"/>
  <c r="L55" i="74"/>
  <c r="L54" i="74" s="1"/>
  <c r="K55" i="74"/>
  <c r="K54" i="74" s="1"/>
  <c r="J55" i="74"/>
  <c r="P55" i="74" s="1"/>
  <c r="I55" i="74"/>
  <c r="H55" i="74"/>
  <c r="F55" i="74"/>
  <c r="F54" i="74" s="1"/>
  <c r="E55" i="74"/>
  <c r="E54" i="74" s="1"/>
  <c r="S54" i="74"/>
  <c r="P53" i="74"/>
  <c r="G53" i="74"/>
  <c r="P52" i="74"/>
  <c r="G52" i="74"/>
  <c r="P51" i="74"/>
  <c r="G51" i="74"/>
  <c r="P50" i="74"/>
  <c r="G50" i="74"/>
  <c r="P49" i="74"/>
  <c r="G49" i="74"/>
  <c r="W48" i="74"/>
  <c r="V48" i="74"/>
  <c r="U48" i="74"/>
  <c r="T48" i="74"/>
  <c r="S48" i="74"/>
  <c r="R48" i="74"/>
  <c r="Q48" i="74"/>
  <c r="O48" i="74"/>
  <c r="N48" i="74"/>
  <c r="M48" i="74"/>
  <c r="L48" i="74"/>
  <c r="K48" i="74"/>
  <c r="J48" i="74"/>
  <c r="P48" i="74" s="1"/>
  <c r="I48" i="74"/>
  <c r="H48" i="74"/>
  <c r="F48" i="74"/>
  <c r="E48" i="74"/>
  <c r="G48" i="74" s="1"/>
  <c r="P47" i="74"/>
  <c r="G47" i="74"/>
  <c r="P46" i="74"/>
  <c r="G46" i="74"/>
  <c r="W45" i="74"/>
  <c r="V45" i="74"/>
  <c r="U45" i="74"/>
  <c r="T45" i="74"/>
  <c r="S45" i="74"/>
  <c r="R45" i="74"/>
  <c r="Q45" i="74"/>
  <c r="O45" i="74"/>
  <c r="N45" i="74"/>
  <c r="M45" i="74"/>
  <c r="L45" i="74"/>
  <c r="K45" i="74"/>
  <c r="J45" i="74"/>
  <c r="P45" i="74" s="1"/>
  <c r="I45" i="74"/>
  <c r="H45" i="74"/>
  <c r="F45" i="74"/>
  <c r="E45" i="74"/>
  <c r="G45" i="74" s="1"/>
  <c r="P44" i="74"/>
  <c r="G44" i="74"/>
  <c r="P43" i="74"/>
  <c r="G43" i="74"/>
  <c r="P42" i="74"/>
  <c r="G42" i="74"/>
  <c r="P41" i="74"/>
  <c r="G41" i="74"/>
  <c r="P40" i="74"/>
  <c r="G40" i="74"/>
  <c r="P39" i="74"/>
  <c r="G39" i="74"/>
  <c r="P38" i="74"/>
  <c r="G38" i="74"/>
  <c r="W37" i="74"/>
  <c r="V37" i="74"/>
  <c r="U37" i="74"/>
  <c r="T37" i="74"/>
  <c r="S37" i="74"/>
  <c r="R37" i="74"/>
  <c r="Q37" i="74"/>
  <c r="O37" i="74"/>
  <c r="N37" i="74"/>
  <c r="M37" i="74"/>
  <c r="L37" i="74"/>
  <c r="K37" i="74"/>
  <c r="J37" i="74"/>
  <c r="P37" i="74" s="1"/>
  <c r="I37" i="74"/>
  <c r="H37" i="74"/>
  <c r="G37" i="74"/>
  <c r="F37" i="74"/>
  <c r="E37" i="74"/>
  <c r="P36" i="74"/>
  <c r="G36" i="74"/>
  <c r="P35" i="74"/>
  <c r="G35" i="74"/>
  <c r="P34" i="74"/>
  <c r="G34" i="74"/>
  <c r="P33" i="74"/>
  <c r="G33" i="74"/>
  <c r="P32" i="74"/>
  <c r="G32" i="74"/>
  <c r="P31" i="74"/>
  <c r="G31" i="74"/>
  <c r="P30" i="74"/>
  <c r="G30" i="74"/>
  <c r="P29" i="74"/>
  <c r="G29" i="74"/>
  <c r="P28" i="74"/>
  <c r="G28" i="74"/>
  <c r="W27" i="74"/>
  <c r="V27" i="74"/>
  <c r="U27" i="74"/>
  <c r="T27" i="74"/>
  <c r="S27" i="74"/>
  <c r="R27" i="74"/>
  <c r="Q27" i="74"/>
  <c r="O27" i="74"/>
  <c r="N27" i="74"/>
  <c r="M27" i="74"/>
  <c r="L27" i="74"/>
  <c r="K27" i="74"/>
  <c r="J27" i="74"/>
  <c r="P27" i="74" s="1"/>
  <c r="I27" i="74"/>
  <c r="H27" i="74"/>
  <c r="F27" i="74"/>
  <c r="E27" i="74"/>
  <c r="G27" i="74" s="1"/>
  <c r="P26" i="74"/>
  <c r="G26" i="74"/>
  <c r="P25" i="74"/>
  <c r="G25" i="74"/>
  <c r="W24" i="74"/>
  <c r="V24" i="74"/>
  <c r="U24" i="74"/>
  <c r="T24" i="74"/>
  <c r="S24" i="74"/>
  <c r="R24" i="74"/>
  <c r="Q24" i="74"/>
  <c r="O24" i="74"/>
  <c r="N24" i="74"/>
  <c r="M24" i="74"/>
  <c r="L24" i="74"/>
  <c r="K24" i="74"/>
  <c r="J24" i="74"/>
  <c r="P24" i="74" s="1"/>
  <c r="I24" i="74"/>
  <c r="H24" i="74"/>
  <c r="F24" i="74"/>
  <c r="E24" i="74"/>
  <c r="G24" i="74" s="1"/>
  <c r="P23" i="74"/>
  <c r="G23" i="74"/>
  <c r="P22" i="74"/>
  <c r="G22" i="74"/>
  <c r="P21" i="74"/>
  <c r="G21" i="74"/>
  <c r="P20" i="74"/>
  <c r="G20" i="74"/>
  <c r="P19" i="74"/>
  <c r="G19" i="74"/>
  <c r="W18" i="74"/>
  <c r="V18" i="74"/>
  <c r="U18" i="74"/>
  <c r="T18" i="74"/>
  <c r="S18" i="74"/>
  <c r="R18" i="74"/>
  <c r="Q18" i="74"/>
  <c r="O18" i="74"/>
  <c r="N18" i="74"/>
  <c r="M18" i="74"/>
  <c r="P18" i="74" s="1"/>
  <c r="L18" i="74"/>
  <c r="K18" i="74"/>
  <c r="J18" i="74"/>
  <c r="I18" i="74"/>
  <c r="H18" i="74"/>
  <c r="G18" i="74"/>
  <c r="F18" i="74"/>
  <c r="E18" i="74"/>
  <c r="P17" i="74"/>
  <c r="G17" i="74"/>
  <c r="P16" i="74"/>
  <c r="G16" i="74"/>
  <c r="W15" i="74"/>
  <c r="V15" i="74"/>
  <c r="U15" i="74"/>
  <c r="U161" i="74" s="1"/>
  <c r="U163" i="74" s="1"/>
  <c r="T15" i="74"/>
  <c r="T161" i="74" s="1"/>
  <c r="T163" i="74" s="1"/>
  <c r="S15" i="74"/>
  <c r="S161" i="74" s="1"/>
  <c r="S163" i="74" s="1"/>
  <c r="R15" i="74"/>
  <c r="R161" i="74" s="1"/>
  <c r="R163" i="74" s="1"/>
  <c r="Q15" i="74"/>
  <c r="O15" i="74"/>
  <c r="N15" i="74"/>
  <c r="M15" i="74"/>
  <c r="L15" i="74"/>
  <c r="P15" i="74" s="1"/>
  <c r="K15" i="74"/>
  <c r="J15" i="74"/>
  <c r="I15" i="74"/>
  <c r="H15" i="74"/>
  <c r="H161" i="74" s="1"/>
  <c r="H163" i="74" s="1"/>
  <c r="F15" i="74"/>
  <c r="F161" i="74" s="1"/>
  <c r="F163" i="74" s="1"/>
  <c r="E15" i="74"/>
  <c r="G15" i="74" s="1"/>
  <c r="W10" i="74"/>
  <c r="V10" i="74"/>
  <c r="U10" i="74"/>
  <c r="T10" i="74"/>
  <c r="S10" i="74"/>
  <c r="R10" i="74"/>
  <c r="Q10" i="74"/>
  <c r="P10" i="74"/>
  <c r="O10" i="74"/>
  <c r="N10" i="74"/>
  <c r="M10" i="74"/>
  <c r="L10" i="74"/>
  <c r="K10" i="74"/>
  <c r="J10" i="74"/>
  <c r="I10" i="74"/>
  <c r="H10" i="74"/>
  <c r="G10" i="74"/>
  <c r="F10" i="74"/>
  <c r="E10" i="74"/>
  <c r="W9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F302" i="73"/>
  <c r="N297" i="73"/>
  <c r="U295" i="73"/>
  <c r="T295" i="73"/>
  <c r="S295" i="73"/>
  <c r="R295" i="73"/>
  <c r="Q295" i="73"/>
  <c r="P295" i="73"/>
  <c r="O295" i="73"/>
  <c r="M295" i="73"/>
  <c r="L295" i="73"/>
  <c r="K295" i="73"/>
  <c r="J295" i="73"/>
  <c r="I295" i="73"/>
  <c r="H295" i="73"/>
  <c r="N295" i="73" s="1"/>
  <c r="G295" i="73"/>
  <c r="F295" i="73"/>
  <c r="U293" i="73"/>
  <c r="T293" i="73"/>
  <c r="S293" i="73"/>
  <c r="R293" i="73"/>
  <c r="Q293" i="73"/>
  <c r="P293" i="73"/>
  <c r="O293" i="73"/>
  <c r="N293" i="73"/>
  <c r="M293" i="73"/>
  <c r="L293" i="73"/>
  <c r="K293" i="73"/>
  <c r="J293" i="73"/>
  <c r="I293" i="73"/>
  <c r="H293" i="73"/>
  <c r="G293" i="73"/>
  <c r="F293" i="73"/>
  <c r="U292" i="73"/>
  <c r="T292" i="73"/>
  <c r="S292" i="73"/>
  <c r="R292" i="73"/>
  <c r="Q292" i="73"/>
  <c r="P292" i="73"/>
  <c r="O292" i="73"/>
  <c r="N292" i="73"/>
  <c r="M292" i="73"/>
  <c r="L292" i="73"/>
  <c r="K292" i="73"/>
  <c r="J292" i="73"/>
  <c r="I292" i="73"/>
  <c r="H292" i="73"/>
  <c r="G292" i="73"/>
  <c r="F292" i="73"/>
  <c r="N279" i="73"/>
  <c r="U277" i="73"/>
  <c r="T277" i="73"/>
  <c r="S277" i="73"/>
  <c r="R277" i="73"/>
  <c r="Q277" i="73"/>
  <c r="P277" i="73"/>
  <c r="O277" i="73"/>
  <c r="N277" i="73"/>
  <c r="M277" i="73"/>
  <c r="L277" i="73"/>
  <c r="K277" i="73"/>
  <c r="J277" i="73"/>
  <c r="I277" i="73"/>
  <c r="H277" i="73"/>
  <c r="G277" i="73"/>
  <c r="F277" i="73"/>
  <c r="U276" i="73"/>
  <c r="T276" i="73"/>
  <c r="S276" i="73"/>
  <c r="R276" i="73"/>
  <c r="Q276" i="73"/>
  <c r="P276" i="73"/>
  <c r="O276" i="73"/>
  <c r="N276" i="73"/>
  <c r="M276" i="73"/>
  <c r="L276" i="73"/>
  <c r="K276" i="73"/>
  <c r="J276" i="73"/>
  <c r="I276" i="73"/>
  <c r="H276" i="73"/>
  <c r="G276" i="73"/>
  <c r="F276" i="73"/>
  <c r="U264" i="73"/>
  <c r="T264" i="73"/>
  <c r="T260" i="73" s="1"/>
  <c r="S264" i="73"/>
  <c r="R264" i="73"/>
  <c r="Q264" i="73"/>
  <c r="P264" i="73"/>
  <c r="O264" i="73"/>
  <c r="O260" i="73" s="1"/>
  <c r="M264" i="73"/>
  <c r="L264" i="73"/>
  <c r="K264" i="73"/>
  <c r="J264" i="73"/>
  <c r="I264" i="73"/>
  <c r="H264" i="73"/>
  <c r="N264" i="73" s="1"/>
  <c r="G264" i="73"/>
  <c r="F264" i="73"/>
  <c r="N263" i="73"/>
  <c r="N262" i="73"/>
  <c r="N261" i="73"/>
  <c r="U260" i="73"/>
  <c r="S260" i="73"/>
  <c r="R260" i="73"/>
  <c r="Q260" i="73"/>
  <c r="P260" i="73"/>
  <c r="M260" i="73"/>
  <c r="L260" i="73"/>
  <c r="K260" i="73"/>
  <c r="J260" i="73"/>
  <c r="I260" i="73"/>
  <c r="G260" i="73"/>
  <c r="F260" i="73"/>
  <c r="N259" i="73"/>
  <c r="N258" i="73"/>
  <c r="N257" i="73"/>
  <c r="N256" i="73"/>
  <c r="N255" i="73"/>
  <c r="N254" i="73"/>
  <c r="N253" i="73"/>
  <c r="N252" i="73"/>
  <c r="U249" i="73"/>
  <c r="T249" i="73"/>
  <c r="S249" i="73"/>
  <c r="R249" i="73"/>
  <c r="Q249" i="73"/>
  <c r="P249" i="73"/>
  <c r="O249" i="73"/>
  <c r="N249" i="73"/>
  <c r="M249" i="73"/>
  <c r="L249" i="73"/>
  <c r="K249" i="73"/>
  <c r="J249" i="73"/>
  <c r="I249" i="73"/>
  <c r="H249" i="73"/>
  <c r="G249" i="73"/>
  <c r="F249" i="73"/>
  <c r="U248" i="73"/>
  <c r="T248" i="73"/>
  <c r="S248" i="73"/>
  <c r="R248" i="73"/>
  <c r="Q248" i="73"/>
  <c r="P248" i="73"/>
  <c r="O248" i="73"/>
  <c r="N248" i="73"/>
  <c r="M248" i="73"/>
  <c r="L248" i="73"/>
  <c r="K248" i="73"/>
  <c r="J248" i="73"/>
  <c r="I248" i="73"/>
  <c r="H248" i="73"/>
  <c r="G248" i="73"/>
  <c r="F248" i="73"/>
  <c r="N235" i="73"/>
  <c r="U233" i="73"/>
  <c r="T233" i="73"/>
  <c r="S233" i="73"/>
  <c r="R233" i="73"/>
  <c r="Q233" i="73"/>
  <c r="P233" i="73"/>
  <c r="O233" i="73"/>
  <c r="N233" i="73"/>
  <c r="M233" i="73"/>
  <c r="L233" i="73"/>
  <c r="K233" i="73"/>
  <c r="J233" i="73"/>
  <c r="I233" i="73"/>
  <c r="H233" i="73"/>
  <c r="G233" i="73"/>
  <c r="F233" i="73"/>
  <c r="U232" i="73"/>
  <c r="T232" i="73"/>
  <c r="S232" i="73"/>
  <c r="R232" i="73"/>
  <c r="Q232" i="73"/>
  <c r="P232" i="73"/>
  <c r="O232" i="73"/>
  <c r="N232" i="73"/>
  <c r="M232" i="73"/>
  <c r="L232" i="73"/>
  <c r="K232" i="73"/>
  <c r="J232" i="73"/>
  <c r="I232" i="73"/>
  <c r="H232" i="73"/>
  <c r="G232" i="73"/>
  <c r="F232" i="73"/>
  <c r="U220" i="73"/>
  <c r="T220" i="73"/>
  <c r="S220" i="73"/>
  <c r="S215" i="73" s="1"/>
  <c r="R220" i="73"/>
  <c r="R215" i="73" s="1"/>
  <c r="Q220" i="73"/>
  <c r="P220" i="73"/>
  <c r="O220" i="73"/>
  <c r="M220" i="73"/>
  <c r="M215" i="73" s="1"/>
  <c r="L220" i="73"/>
  <c r="L215" i="73" s="1"/>
  <c r="K220" i="73"/>
  <c r="J220" i="73"/>
  <c r="I220" i="73"/>
  <c r="N220" i="73" s="1"/>
  <c r="H220" i="73"/>
  <c r="G220" i="73"/>
  <c r="G215" i="73" s="1"/>
  <c r="F220" i="73"/>
  <c r="F215" i="73" s="1"/>
  <c r="N219" i="73"/>
  <c r="N218" i="73"/>
  <c r="N217" i="73"/>
  <c r="N216" i="73"/>
  <c r="U215" i="73"/>
  <c r="T215" i="73"/>
  <c r="Q215" i="73"/>
  <c r="P215" i="73"/>
  <c r="O215" i="73"/>
  <c r="K215" i="73"/>
  <c r="J215" i="73"/>
  <c r="I215" i="73"/>
  <c r="H215" i="73"/>
  <c r="N215" i="73" s="1"/>
  <c r="U213" i="73"/>
  <c r="T213" i="73"/>
  <c r="S213" i="73"/>
  <c r="R213" i="73"/>
  <c r="Q213" i="73"/>
  <c r="P213" i="73"/>
  <c r="O213" i="73"/>
  <c r="N213" i="73"/>
  <c r="M213" i="73"/>
  <c r="L213" i="73"/>
  <c r="K213" i="73"/>
  <c r="J213" i="73"/>
  <c r="I213" i="73"/>
  <c r="H213" i="73"/>
  <c r="G213" i="73"/>
  <c r="F213" i="73"/>
  <c r="U212" i="73"/>
  <c r="T212" i="73"/>
  <c r="S212" i="73"/>
  <c r="R212" i="73"/>
  <c r="Q212" i="73"/>
  <c r="P212" i="73"/>
  <c r="O212" i="73"/>
  <c r="N212" i="73"/>
  <c r="M212" i="73"/>
  <c r="L212" i="73"/>
  <c r="K212" i="73"/>
  <c r="J212" i="73"/>
  <c r="I212" i="73"/>
  <c r="H212" i="73"/>
  <c r="G212" i="73"/>
  <c r="F212" i="73"/>
  <c r="N199" i="73"/>
  <c r="U197" i="73"/>
  <c r="T197" i="73"/>
  <c r="S197" i="73"/>
  <c r="R197" i="73"/>
  <c r="Q197" i="73"/>
  <c r="P197" i="73"/>
  <c r="O197" i="73"/>
  <c r="N197" i="73"/>
  <c r="M197" i="73"/>
  <c r="L197" i="73"/>
  <c r="K197" i="73"/>
  <c r="J197" i="73"/>
  <c r="I197" i="73"/>
  <c r="H197" i="73"/>
  <c r="G197" i="73"/>
  <c r="F197" i="73"/>
  <c r="U196" i="73"/>
  <c r="T196" i="73"/>
  <c r="S196" i="73"/>
  <c r="R196" i="73"/>
  <c r="Q196" i="73"/>
  <c r="P196" i="73"/>
  <c r="O196" i="73"/>
  <c r="N196" i="73"/>
  <c r="M196" i="73"/>
  <c r="L196" i="73"/>
  <c r="K196" i="73"/>
  <c r="J196" i="73"/>
  <c r="I196" i="73"/>
  <c r="H196" i="73"/>
  <c r="G196" i="73"/>
  <c r="F196" i="73"/>
  <c r="U184" i="73"/>
  <c r="T184" i="73"/>
  <c r="S184" i="73"/>
  <c r="R184" i="73"/>
  <c r="Q184" i="73"/>
  <c r="Q181" i="73" s="1"/>
  <c r="P184" i="73"/>
  <c r="O184" i="73"/>
  <c r="M184" i="73"/>
  <c r="L184" i="73"/>
  <c r="N184" i="73" s="1"/>
  <c r="K184" i="73"/>
  <c r="J184" i="73"/>
  <c r="J181" i="73" s="1"/>
  <c r="I184" i="73"/>
  <c r="H184" i="73"/>
  <c r="G184" i="73"/>
  <c r="F184" i="73"/>
  <c r="N183" i="73"/>
  <c r="N182" i="73"/>
  <c r="U181" i="73"/>
  <c r="T181" i="73"/>
  <c r="S181" i="73"/>
  <c r="R181" i="73"/>
  <c r="P181" i="73"/>
  <c r="O181" i="73"/>
  <c r="M181" i="73"/>
  <c r="K181" i="73"/>
  <c r="I181" i="73"/>
  <c r="H181" i="73"/>
  <c r="G181" i="73"/>
  <c r="F181" i="73"/>
  <c r="F148" i="73" s="1"/>
  <c r="U179" i="73"/>
  <c r="T179" i="73"/>
  <c r="S179" i="73"/>
  <c r="R179" i="73"/>
  <c r="Q179" i="73"/>
  <c r="P179" i="73"/>
  <c r="O179" i="73"/>
  <c r="N179" i="73"/>
  <c r="M179" i="73"/>
  <c r="L179" i="73"/>
  <c r="K179" i="73"/>
  <c r="J179" i="73"/>
  <c r="I179" i="73"/>
  <c r="H179" i="73"/>
  <c r="G179" i="73"/>
  <c r="F179" i="73"/>
  <c r="U178" i="73"/>
  <c r="T178" i="73"/>
  <c r="S178" i="73"/>
  <c r="R178" i="73"/>
  <c r="Q178" i="73"/>
  <c r="P178" i="73"/>
  <c r="O178" i="73"/>
  <c r="N178" i="73"/>
  <c r="M178" i="73"/>
  <c r="L178" i="73"/>
  <c r="K178" i="73"/>
  <c r="J178" i="73"/>
  <c r="I178" i="73"/>
  <c r="H178" i="73"/>
  <c r="G178" i="73"/>
  <c r="F178" i="73"/>
  <c r="N167" i="73"/>
  <c r="U165" i="73"/>
  <c r="T165" i="73"/>
  <c r="S165" i="73"/>
  <c r="R165" i="73"/>
  <c r="Q165" i="73"/>
  <c r="P165" i="73"/>
  <c r="O165" i="73"/>
  <c r="N165" i="73"/>
  <c r="M165" i="73"/>
  <c r="L165" i="73"/>
  <c r="K165" i="73"/>
  <c r="J165" i="73"/>
  <c r="I165" i="73"/>
  <c r="H165" i="73"/>
  <c r="G165" i="73"/>
  <c r="F165" i="73"/>
  <c r="U164" i="73"/>
  <c r="T164" i="73"/>
  <c r="S164" i="73"/>
  <c r="R164" i="73"/>
  <c r="Q164" i="73"/>
  <c r="P164" i="73"/>
  <c r="O164" i="73"/>
  <c r="N164" i="73"/>
  <c r="M164" i="73"/>
  <c r="L164" i="73"/>
  <c r="K164" i="73"/>
  <c r="J164" i="73"/>
  <c r="I164" i="73"/>
  <c r="H164" i="73"/>
  <c r="G164" i="73"/>
  <c r="F164" i="73"/>
  <c r="U152" i="73"/>
  <c r="T152" i="73"/>
  <c r="T149" i="73" s="1"/>
  <c r="T148" i="73" s="1"/>
  <c r="S152" i="73"/>
  <c r="S149" i="73" s="1"/>
  <c r="S148" i="73" s="1"/>
  <c r="R152" i="73"/>
  <c r="R149" i="73" s="1"/>
  <c r="R148" i="73" s="1"/>
  <c r="Q152" i="73"/>
  <c r="Q149" i="73" s="1"/>
  <c r="P152" i="73"/>
  <c r="O152" i="73"/>
  <c r="O149" i="73" s="1"/>
  <c r="O148" i="73" s="1"/>
  <c r="M152" i="73"/>
  <c r="L152" i="73"/>
  <c r="K152" i="73"/>
  <c r="J152" i="73"/>
  <c r="J149" i="73" s="1"/>
  <c r="J148" i="73" s="1"/>
  <c r="J251" i="73" s="1"/>
  <c r="I152" i="73"/>
  <c r="H152" i="73"/>
  <c r="N152" i="73" s="1"/>
  <c r="G152" i="73"/>
  <c r="G149" i="73" s="1"/>
  <c r="G148" i="73" s="1"/>
  <c r="F152" i="73"/>
  <c r="N151" i="73"/>
  <c r="N150" i="73"/>
  <c r="U149" i="73"/>
  <c r="U148" i="73" s="1"/>
  <c r="P149" i="73"/>
  <c r="P148" i="73" s="1"/>
  <c r="M149" i="73"/>
  <c r="L149" i="73"/>
  <c r="K149" i="73"/>
  <c r="K148" i="73" s="1"/>
  <c r="I149" i="73"/>
  <c r="I148" i="73" s="1"/>
  <c r="F149" i="73"/>
  <c r="M148" i="73"/>
  <c r="N147" i="73"/>
  <c r="N146" i="73"/>
  <c r="N145" i="73"/>
  <c r="N144" i="73"/>
  <c r="U143" i="73"/>
  <c r="T143" i="73"/>
  <c r="T251" i="73" s="1"/>
  <c r="S143" i="73"/>
  <c r="S251" i="73" s="1"/>
  <c r="R143" i="73"/>
  <c r="R251" i="73" s="1"/>
  <c r="Q143" i="73"/>
  <c r="P143" i="73"/>
  <c r="P296" i="73" s="1"/>
  <c r="P298" i="73" s="1"/>
  <c r="O143" i="73"/>
  <c r="O296" i="73" s="1"/>
  <c r="O298" i="73" s="1"/>
  <c r="M143" i="73"/>
  <c r="M251" i="73" s="1"/>
  <c r="L143" i="73"/>
  <c r="K143" i="73"/>
  <c r="J143" i="73"/>
  <c r="I143" i="73"/>
  <c r="H143" i="73"/>
  <c r="G143" i="73"/>
  <c r="G251" i="73" s="1"/>
  <c r="F143" i="73"/>
  <c r="F251" i="73" s="1"/>
  <c r="U141" i="73"/>
  <c r="T141" i="73"/>
  <c r="S141" i="73"/>
  <c r="R141" i="73"/>
  <c r="Q141" i="73"/>
  <c r="P141" i="73"/>
  <c r="O141" i="73"/>
  <c r="N141" i="73"/>
  <c r="M141" i="73"/>
  <c r="L141" i="73"/>
  <c r="K141" i="73"/>
  <c r="J141" i="73"/>
  <c r="I141" i="73"/>
  <c r="H141" i="73"/>
  <c r="G141" i="73"/>
  <c r="F141" i="73"/>
  <c r="U140" i="73"/>
  <c r="T140" i="73"/>
  <c r="S140" i="73"/>
  <c r="R140" i="73"/>
  <c r="Q140" i="73"/>
  <c r="P140" i="73"/>
  <c r="O140" i="73"/>
  <c r="N140" i="73"/>
  <c r="M140" i="73"/>
  <c r="L140" i="73"/>
  <c r="K140" i="73"/>
  <c r="J140" i="73"/>
  <c r="I140" i="73"/>
  <c r="H140" i="73"/>
  <c r="G140" i="73"/>
  <c r="F140" i="73"/>
  <c r="N127" i="73"/>
  <c r="U125" i="73"/>
  <c r="T125" i="73"/>
  <c r="S125" i="73"/>
  <c r="R125" i="73"/>
  <c r="Q125" i="73"/>
  <c r="P125" i="73"/>
  <c r="O125" i="73"/>
  <c r="N125" i="73"/>
  <c r="M125" i="73"/>
  <c r="L125" i="73"/>
  <c r="K125" i="73"/>
  <c r="J125" i="73"/>
  <c r="I125" i="73"/>
  <c r="H125" i="73"/>
  <c r="G125" i="73"/>
  <c r="F125" i="73"/>
  <c r="U124" i="73"/>
  <c r="T124" i="73"/>
  <c r="S124" i="73"/>
  <c r="R124" i="73"/>
  <c r="Q124" i="73"/>
  <c r="P124" i="73"/>
  <c r="O124" i="73"/>
  <c r="N124" i="73"/>
  <c r="M124" i="73"/>
  <c r="L124" i="73"/>
  <c r="K124" i="73"/>
  <c r="J124" i="73"/>
  <c r="I124" i="73"/>
  <c r="H124" i="73"/>
  <c r="G124" i="73"/>
  <c r="F124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N109" i="73"/>
  <c r="N108" i="73"/>
  <c r="N107" i="73"/>
  <c r="N106" i="73"/>
  <c r="N105" i="73"/>
  <c r="N104" i="73"/>
  <c r="N103" i="73"/>
  <c r="N102" i="73"/>
  <c r="U101" i="73"/>
  <c r="T101" i="73"/>
  <c r="S101" i="73"/>
  <c r="R101" i="73"/>
  <c r="Q101" i="73"/>
  <c r="P101" i="73"/>
  <c r="O101" i="73"/>
  <c r="N101" i="73"/>
  <c r="M101" i="73"/>
  <c r="L101" i="73"/>
  <c r="K101" i="73"/>
  <c r="J101" i="73"/>
  <c r="I101" i="73"/>
  <c r="H101" i="73"/>
  <c r="G101" i="73"/>
  <c r="F101" i="73"/>
  <c r="U99" i="73"/>
  <c r="T99" i="73"/>
  <c r="S99" i="73"/>
  <c r="R99" i="73"/>
  <c r="Q99" i="73"/>
  <c r="P99" i="73"/>
  <c r="O99" i="73"/>
  <c r="N99" i="73"/>
  <c r="M99" i="73"/>
  <c r="L99" i="73"/>
  <c r="K99" i="73"/>
  <c r="J99" i="73"/>
  <c r="I99" i="73"/>
  <c r="H99" i="73"/>
  <c r="G99" i="73"/>
  <c r="F99" i="73"/>
  <c r="U98" i="73"/>
  <c r="T98" i="73"/>
  <c r="S98" i="73"/>
  <c r="R98" i="73"/>
  <c r="Q98" i="73"/>
  <c r="P98" i="73"/>
  <c r="O98" i="73"/>
  <c r="N98" i="73"/>
  <c r="M98" i="73"/>
  <c r="L98" i="73"/>
  <c r="K98" i="73"/>
  <c r="J98" i="73"/>
  <c r="I98" i="73"/>
  <c r="H98" i="73"/>
  <c r="G98" i="73"/>
  <c r="F98" i="73"/>
  <c r="N86" i="73"/>
  <c r="U84" i="73"/>
  <c r="T84" i="73"/>
  <c r="S84" i="73"/>
  <c r="R84" i="73"/>
  <c r="Q84" i="73"/>
  <c r="P84" i="73"/>
  <c r="O84" i="73"/>
  <c r="N84" i="73"/>
  <c r="M84" i="73"/>
  <c r="L84" i="73"/>
  <c r="K84" i="73"/>
  <c r="J84" i="73"/>
  <c r="I84" i="73"/>
  <c r="H84" i="73"/>
  <c r="G84" i="73"/>
  <c r="F84" i="73"/>
  <c r="U83" i="73"/>
  <c r="T83" i="73"/>
  <c r="S83" i="73"/>
  <c r="R83" i="73"/>
  <c r="Q83" i="73"/>
  <c r="P83" i="73"/>
  <c r="O83" i="73"/>
  <c r="N83" i="73"/>
  <c r="M83" i="73"/>
  <c r="L83" i="73"/>
  <c r="K83" i="73"/>
  <c r="J83" i="73"/>
  <c r="I83" i="73"/>
  <c r="H83" i="73"/>
  <c r="G83" i="73"/>
  <c r="F83" i="73"/>
  <c r="U71" i="73"/>
  <c r="U67" i="73" s="1"/>
  <c r="T71" i="73"/>
  <c r="T67" i="73" s="1"/>
  <c r="S71" i="73"/>
  <c r="S67" i="73" s="1"/>
  <c r="R71" i="73"/>
  <c r="Q71" i="73"/>
  <c r="P71" i="73"/>
  <c r="O71" i="73"/>
  <c r="O67" i="73" s="1"/>
  <c r="M71" i="73"/>
  <c r="L71" i="73"/>
  <c r="K71" i="73"/>
  <c r="K67" i="73" s="1"/>
  <c r="J71" i="73"/>
  <c r="I71" i="73"/>
  <c r="I67" i="73" s="1"/>
  <c r="H71" i="73"/>
  <c r="N71" i="73" s="1"/>
  <c r="G71" i="73"/>
  <c r="G67" i="73" s="1"/>
  <c r="F71" i="73"/>
  <c r="N70" i="73"/>
  <c r="N69" i="73"/>
  <c r="N68" i="73"/>
  <c r="R67" i="73"/>
  <c r="Q67" i="73"/>
  <c r="P67" i="73"/>
  <c r="M67" i="73"/>
  <c r="L67" i="73"/>
  <c r="J67" i="73"/>
  <c r="F67" i="73"/>
  <c r="N66" i="73"/>
  <c r="N65" i="73"/>
  <c r="N64" i="73"/>
  <c r="N63" i="73"/>
  <c r="N62" i="73"/>
  <c r="N61" i="73"/>
  <c r="U60" i="73"/>
  <c r="T60" i="73"/>
  <c r="T54" i="73" s="1"/>
  <c r="S60" i="73"/>
  <c r="R60" i="73"/>
  <c r="Q60" i="73"/>
  <c r="P60" i="73"/>
  <c r="P54" i="73" s="1"/>
  <c r="O60" i="73"/>
  <c r="O54" i="73" s="1"/>
  <c r="M60" i="73"/>
  <c r="L60" i="73"/>
  <c r="K60" i="73"/>
  <c r="J60" i="73"/>
  <c r="I60" i="73"/>
  <c r="H60" i="73"/>
  <c r="H54" i="73" s="1"/>
  <c r="N54" i="73" s="1"/>
  <c r="G60" i="73"/>
  <c r="F60" i="73"/>
  <c r="N59" i="73"/>
  <c r="N58" i="73"/>
  <c r="N57" i="73"/>
  <c r="N56" i="73"/>
  <c r="N55" i="73"/>
  <c r="U54" i="73"/>
  <c r="S54" i="73"/>
  <c r="R54" i="73"/>
  <c r="Q54" i="73"/>
  <c r="M54" i="73"/>
  <c r="L54" i="73"/>
  <c r="K54" i="73"/>
  <c r="J54" i="73"/>
  <c r="I54" i="73"/>
  <c r="G54" i="73"/>
  <c r="F54" i="73"/>
  <c r="U52" i="73"/>
  <c r="T52" i="73"/>
  <c r="S52" i="73"/>
  <c r="R52" i="73"/>
  <c r="Q52" i="73"/>
  <c r="P52" i="73"/>
  <c r="O52" i="73"/>
  <c r="N52" i="73"/>
  <c r="M52" i="73"/>
  <c r="L52" i="73"/>
  <c r="K52" i="73"/>
  <c r="J52" i="73"/>
  <c r="I52" i="73"/>
  <c r="H52" i="73"/>
  <c r="G52" i="73"/>
  <c r="F52" i="73"/>
  <c r="U51" i="73"/>
  <c r="T51" i="73"/>
  <c r="S51" i="73"/>
  <c r="R51" i="73"/>
  <c r="Q51" i="73"/>
  <c r="P51" i="73"/>
  <c r="O51" i="73"/>
  <c r="N51" i="73"/>
  <c r="M51" i="73"/>
  <c r="L51" i="73"/>
  <c r="K51" i="73"/>
  <c r="J51" i="73"/>
  <c r="I51" i="73"/>
  <c r="H51" i="73"/>
  <c r="G51" i="73"/>
  <c r="F51" i="73"/>
  <c r="N39" i="73"/>
  <c r="U37" i="73"/>
  <c r="T37" i="73"/>
  <c r="S37" i="73"/>
  <c r="R37" i="73"/>
  <c r="Q37" i="73"/>
  <c r="P37" i="73"/>
  <c r="O37" i="73"/>
  <c r="N37" i="73"/>
  <c r="M37" i="73"/>
  <c r="L37" i="73"/>
  <c r="K37" i="73"/>
  <c r="J37" i="73"/>
  <c r="I37" i="73"/>
  <c r="H37" i="73"/>
  <c r="G37" i="73"/>
  <c r="F37" i="73"/>
  <c r="U36" i="73"/>
  <c r="T36" i="73"/>
  <c r="S36" i="73"/>
  <c r="R36" i="73"/>
  <c r="Q36" i="73"/>
  <c r="P36" i="73"/>
  <c r="O36" i="73"/>
  <c r="N36" i="73"/>
  <c r="M36" i="73"/>
  <c r="L36" i="73"/>
  <c r="K36" i="73"/>
  <c r="J36" i="73"/>
  <c r="I36" i="73"/>
  <c r="H36" i="73"/>
  <c r="G36" i="73"/>
  <c r="F36" i="73"/>
  <c r="U23" i="73"/>
  <c r="T23" i="73"/>
  <c r="T19" i="73" s="1"/>
  <c r="T17" i="73" s="1"/>
  <c r="T15" i="73" s="1"/>
  <c r="S23" i="73"/>
  <c r="S19" i="73" s="1"/>
  <c r="S17" i="73" s="1"/>
  <c r="S15" i="73" s="1"/>
  <c r="R23" i="73"/>
  <c r="R19" i="73" s="1"/>
  <c r="R17" i="73" s="1"/>
  <c r="R15" i="73" s="1"/>
  <c r="Q23" i="73"/>
  <c r="P23" i="73"/>
  <c r="P19" i="73" s="1"/>
  <c r="P17" i="73" s="1"/>
  <c r="P15" i="73" s="1"/>
  <c r="O23" i="73"/>
  <c r="N23" i="73"/>
  <c r="M23" i="73"/>
  <c r="L23" i="73"/>
  <c r="K23" i="73"/>
  <c r="J23" i="73"/>
  <c r="J19" i="73" s="1"/>
  <c r="J17" i="73" s="1"/>
  <c r="J15" i="73" s="1"/>
  <c r="I23" i="73"/>
  <c r="H23" i="73"/>
  <c r="H19" i="73" s="1"/>
  <c r="G23" i="73"/>
  <c r="G19" i="73" s="1"/>
  <c r="G17" i="73" s="1"/>
  <c r="G15" i="73" s="1"/>
  <c r="F23" i="73"/>
  <c r="F19" i="73" s="1"/>
  <c r="F17" i="73" s="1"/>
  <c r="F15" i="73" s="1"/>
  <c r="N22" i="73"/>
  <c r="N21" i="73"/>
  <c r="N20" i="73"/>
  <c r="U19" i="73"/>
  <c r="U17" i="73" s="1"/>
  <c r="U15" i="73" s="1"/>
  <c r="Q19" i="73"/>
  <c r="Q17" i="73" s="1"/>
  <c r="Q15" i="73" s="1"/>
  <c r="O19" i="73"/>
  <c r="M19" i="73"/>
  <c r="M17" i="73" s="1"/>
  <c r="M15" i="73" s="1"/>
  <c r="L19" i="73"/>
  <c r="K19" i="73"/>
  <c r="K17" i="73" s="1"/>
  <c r="K15" i="73" s="1"/>
  <c r="I19" i="73"/>
  <c r="I17" i="73" s="1"/>
  <c r="I15" i="73" s="1"/>
  <c r="N18" i="73"/>
  <c r="L17" i="73"/>
  <c r="N16" i="73"/>
  <c r="L15" i="73"/>
  <c r="U10" i="73"/>
  <c r="T10" i="73"/>
  <c r="S10" i="73"/>
  <c r="R10" i="73"/>
  <c r="Q10" i="73"/>
  <c r="P10" i="73"/>
  <c r="O10" i="73"/>
  <c r="N10" i="73"/>
  <c r="M10" i="73"/>
  <c r="L10" i="73"/>
  <c r="K10" i="73"/>
  <c r="J10" i="73"/>
  <c r="I10" i="73"/>
  <c r="H10" i="73"/>
  <c r="G10" i="73"/>
  <c r="F10" i="73"/>
  <c r="U9" i="73"/>
  <c r="T9" i="73"/>
  <c r="S9" i="73"/>
  <c r="R9" i="73"/>
  <c r="Q9" i="73"/>
  <c r="P9" i="73"/>
  <c r="O9" i="73"/>
  <c r="N9" i="73"/>
  <c r="M9" i="73"/>
  <c r="L9" i="73"/>
  <c r="K9" i="73"/>
  <c r="J9" i="73"/>
  <c r="I9" i="73"/>
  <c r="H9" i="73"/>
  <c r="G9" i="73"/>
  <c r="F9" i="73"/>
  <c r="E51" i="72"/>
  <c r="E38" i="72"/>
  <c r="E22" i="72"/>
  <c r="E18" i="72"/>
  <c r="E11" i="72" s="1"/>
  <c r="T16" i="70"/>
  <c r="O16" i="70"/>
  <c r="U16" i="70" s="1"/>
  <c r="K16" i="70"/>
  <c r="F16" i="70"/>
  <c r="L16" i="70" s="1"/>
  <c r="T14" i="70"/>
  <c r="O14" i="70"/>
  <c r="U14" i="70" s="1"/>
  <c r="L14" i="70"/>
  <c r="K14" i="70"/>
  <c r="F14" i="70"/>
  <c r="L31" i="69"/>
  <c r="H31" i="69"/>
  <c r="L30" i="69"/>
  <c r="H30" i="69"/>
  <c r="L29" i="69"/>
  <c r="H29" i="69"/>
  <c r="K28" i="69"/>
  <c r="J28" i="69"/>
  <c r="I28" i="69"/>
  <c r="L28" i="69" s="1"/>
  <c r="G28" i="69"/>
  <c r="F28" i="69"/>
  <c r="E28" i="69"/>
  <c r="H28" i="69" s="1"/>
  <c r="L27" i="69"/>
  <c r="H27" i="69"/>
  <c r="L26" i="69"/>
  <c r="H26" i="69"/>
  <c r="K25" i="69"/>
  <c r="J25" i="69"/>
  <c r="I25" i="69"/>
  <c r="L25" i="69" s="1"/>
  <c r="G25" i="69"/>
  <c r="F25" i="69"/>
  <c r="E25" i="69"/>
  <c r="H25" i="69" s="1"/>
  <c r="L24" i="69"/>
  <c r="H24" i="69"/>
  <c r="L23" i="69"/>
  <c r="H23" i="69"/>
  <c r="K22" i="69"/>
  <c r="J22" i="69"/>
  <c r="I22" i="69"/>
  <c r="L22" i="69" s="1"/>
  <c r="G22" i="69"/>
  <c r="F22" i="69"/>
  <c r="E22" i="69"/>
  <c r="H22" i="69" s="1"/>
  <c r="L21" i="69"/>
  <c r="H21" i="69"/>
  <c r="L20" i="69"/>
  <c r="H20" i="69"/>
  <c r="K19" i="69"/>
  <c r="J19" i="69"/>
  <c r="J18" i="69" s="1"/>
  <c r="I19" i="69"/>
  <c r="I18" i="69" s="1"/>
  <c r="L18" i="69" s="1"/>
  <c r="G19" i="69"/>
  <c r="G18" i="69" s="1"/>
  <c r="F19" i="69"/>
  <c r="E19" i="69"/>
  <c r="H19" i="69" s="1"/>
  <c r="K18" i="69"/>
  <c r="F18" i="69"/>
  <c r="L17" i="69"/>
  <c r="H17" i="69"/>
  <c r="L16" i="69"/>
  <c r="H16" i="69"/>
  <c r="K15" i="69"/>
  <c r="J15" i="69"/>
  <c r="I15" i="69"/>
  <c r="L15" i="69" s="1"/>
  <c r="G15" i="69"/>
  <c r="F15" i="69"/>
  <c r="F13" i="69" s="1"/>
  <c r="F32" i="69" s="1"/>
  <c r="E15" i="69"/>
  <c r="H15" i="69" s="1"/>
  <c r="L14" i="69"/>
  <c r="H14" i="69"/>
  <c r="K13" i="69"/>
  <c r="K32" i="69" s="1"/>
  <c r="J13" i="69"/>
  <c r="G13" i="69"/>
  <c r="K121" i="68"/>
  <c r="J121" i="68"/>
  <c r="I121" i="68"/>
  <c r="H121" i="68"/>
  <c r="G121" i="68"/>
  <c r="F121" i="68"/>
  <c r="E121" i="68"/>
  <c r="L97" i="68"/>
  <c r="K97" i="68"/>
  <c r="J97" i="68"/>
  <c r="I97" i="68"/>
  <c r="H97" i="68"/>
  <c r="G97" i="68"/>
  <c r="F97" i="68"/>
  <c r="E97" i="68"/>
  <c r="M57" i="68"/>
  <c r="L57" i="68"/>
  <c r="K57" i="68"/>
  <c r="J57" i="68"/>
  <c r="I57" i="68"/>
  <c r="G57" i="68"/>
  <c r="F57" i="68"/>
  <c r="E57" i="68"/>
  <c r="N56" i="68"/>
  <c r="H56" i="68"/>
  <c r="H55" i="68"/>
  <c r="N55" i="68" s="1"/>
  <c r="N54" i="68"/>
  <c r="H54" i="68"/>
  <c r="H37" i="68"/>
  <c r="G37" i="68"/>
  <c r="F37" i="68"/>
  <c r="E37" i="68"/>
  <c r="I36" i="68"/>
  <c r="I35" i="68"/>
  <c r="I37" i="68" s="1"/>
  <c r="I18" i="68"/>
  <c r="G18" i="68"/>
  <c r="F18" i="68"/>
  <c r="E18" i="68"/>
  <c r="H17" i="68"/>
  <c r="J17" i="68" s="1"/>
  <c r="J16" i="68"/>
  <c r="H16" i="68"/>
  <c r="H15" i="68"/>
  <c r="J15" i="68" s="1"/>
  <c r="H14" i="68"/>
  <c r="J14" i="68" s="1"/>
  <c r="H13" i="68"/>
  <c r="J13" i="68" s="1"/>
  <c r="H12" i="68"/>
  <c r="H18" i="68" s="1"/>
  <c r="H10" i="67"/>
  <c r="G10" i="67"/>
  <c r="F10" i="67"/>
  <c r="E10" i="67"/>
  <c r="H9" i="67"/>
  <c r="G9" i="67"/>
  <c r="F9" i="67"/>
  <c r="E9" i="67"/>
  <c r="M27" i="66"/>
  <c r="M28" i="66" s="1"/>
  <c r="H27" i="66"/>
  <c r="H28" i="66" s="1"/>
  <c r="M25" i="66"/>
  <c r="L25" i="66"/>
  <c r="L27" i="66" s="1"/>
  <c r="L28" i="66" s="1"/>
  <c r="J25" i="66"/>
  <c r="J27" i="66" s="1"/>
  <c r="J28" i="66" s="1"/>
  <c r="I25" i="66"/>
  <c r="I27" i="66" s="1"/>
  <c r="I28" i="66" s="1"/>
  <c r="H25" i="66"/>
  <c r="E92" i="63"/>
  <c r="E91" i="63"/>
  <c r="E71" i="63"/>
  <c r="E70" i="63"/>
  <c r="E54" i="63"/>
  <c r="E48" i="63" s="1"/>
  <c r="E94" i="63" s="1"/>
  <c r="E44" i="63"/>
  <c r="E40" i="63"/>
  <c r="E39" i="63"/>
  <c r="K29" i="63"/>
  <c r="J29" i="63"/>
  <c r="I29" i="63"/>
  <c r="H29" i="63"/>
  <c r="G29" i="63"/>
  <c r="F29" i="63"/>
  <c r="K28" i="63"/>
  <c r="J28" i="63"/>
  <c r="I28" i="63"/>
  <c r="H28" i="63"/>
  <c r="G28" i="63"/>
  <c r="F28" i="63"/>
  <c r="K27" i="63"/>
  <c r="J27" i="63"/>
  <c r="I27" i="63"/>
  <c r="H27" i="63"/>
  <c r="G27" i="63"/>
  <c r="F27" i="63"/>
  <c r="K10" i="63"/>
  <c r="J10" i="63"/>
  <c r="I10" i="63"/>
  <c r="H10" i="63"/>
  <c r="G10" i="63"/>
  <c r="F10" i="63"/>
  <c r="K9" i="63"/>
  <c r="J9" i="63"/>
  <c r="I9" i="63"/>
  <c r="H9" i="63"/>
  <c r="G9" i="63"/>
  <c r="F9" i="63"/>
  <c r="H21" i="62"/>
  <c r="G21" i="62"/>
  <c r="F21" i="62"/>
  <c r="E21" i="62"/>
  <c r="I20" i="62"/>
  <c r="I19" i="62"/>
  <c r="I21" i="62" s="1"/>
  <c r="H18" i="62"/>
  <c r="G18" i="62"/>
  <c r="F18" i="62"/>
  <c r="E18" i="62"/>
  <c r="I18" i="62" s="1"/>
  <c r="I17" i="62"/>
  <c r="I16" i="62"/>
  <c r="I15" i="62"/>
  <c r="I14" i="62"/>
  <c r="I13" i="62"/>
  <c r="I12" i="62"/>
  <c r="E85" i="60"/>
  <c r="E80" i="60"/>
  <c r="E79" i="60"/>
  <c r="E74" i="60"/>
  <c r="E73" i="60"/>
  <c r="H58" i="60"/>
  <c r="H57" i="60"/>
  <c r="H56" i="60"/>
  <c r="H55" i="60"/>
  <c r="H54" i="60"/>
  <c r="H53" i="60"/>
  <c r="H52" i="60"/>
  <c r="H51" i="60"/>
  <c r="H50" i="60"/>
  <c r="H49" i="60"/>
  <c r="G48" i="60"/>
  <c r="F48" i="60"/>
  <c r="E48" i="60"/>
  <c r="E45" i="60" s="1"/>
  <c r="H47" i="60"/>
  <c r="H46" i="60"/>
  <c r="G45" i="60"/>
  <c r="F45" i="60"/>
  <c r="H44" i="60"/>
  <c r="H43" i="60"/>
  <c r="H42" i="60"/>
  <c r="H41" i="60"/>
  <c r="G41" i="60"/>
  <c r="G59" i="60" s="1"/>
  <c r="F41" i="60"/>
  <c r="F59" i="60" s="1"/>
  <c r="E41" i="60"/>
  <c r="H40" i="60"/>
  <c r="K22" i="60"/>
  <c r="J22" i="60"/>
  <c r="H22" i="60"/>
  <c r="G22" i="60"/>
  <c r="F22" i="60"/>
  <c r="E22" i="60"/>
  <c r="K21" i="60"/>
  <c r="J21" i="60"/>
  <c r="I21" i="60"/>
  <c r="K20" i="60"/>
  <c r="J20" i="60"/>
  <c r="I20" i="60"/>
  <c r="I22" i="60" s="1"/>
  <c r="K19" i="60"/>
  <c r="J19" i="60"/>
  <c r="I19" i="60"/>
  <c r="K18" i="60"/>
  <c r="J18" i="60"/>
  <c r="I18" i="60"/>
  <c r="K17" i="60"/>
  <c r="J17" i="60"/>
  <c r="H17" i="60"/>
  <c r="G17" i="60"/>
  <c r="I17" i="60" s="1"/>
  <c r="F17" i="60"/>
  <c r="E17" i="60"/>
  <c r="K16" i="60"/>
  <c r="J16" i="60"/>
  <c r="I16" i="60"/>
  <c r="K15" i="60"/>
  <c r="J15" i="60"/>
  <c r="I15" i="60"/>
  <c r="K14" i="60"/>
  <c r="J14" i="60"/>
  <c r="I14" i="60"/>
  <c r="K13" i="60"/>
  <c r="J13" i="60"/>
  <c r="I13" i="60"/>
  <c r="E145" i="59"/>
  <c r="E148" i="59" s="1"/>
  <c r="E140" i="59"/>
  <c r="E139" i="59"/>
  <c r="H121" i="59"/>
  <c r="G121" i="59"/>
  <c r="F121" i="59"/>
  <c r="E121" i="59"/>
  <c r="I120" i="59"/>
  <c r="H120" i="59"/>
  <c r="G120" i="59"/>
  <c r="F120" i="59"/>
  <c r="E120" i="59"/>
  <c r="I118" i="59"/>
  <c r="I117" i="59"/>
  <c r="I115" i="59"/>
  <c r="I114" i="59"/>
  <c r="I112" i="59"/>
  <c r="I121" i="59" s="1"/>
  <c r="I111" i="59"/>
  <c r="H107" i="59"/>
  <c r="H124" i="59" s="1"/>
  <c r="F107" i="59"/>
  <c r="F124" i="59" s="1"/>
  <c r="F106" i="59"/>
  <c r="F123" i="59" s="1"/>
  <c r="I104" i="59"/>
  <c r="I103" i="59"/>
  <c r="I101" i="59"/>
  <c r="I100" i="59"/>
  <c r="I98" i="59"/>
  <c r="I97" i="59"/>
  <c r="I95" i="59"/>
  <c r="I92" i="59" s="1"/>
  <c r="I94" i="59"/>
  <c r="H92" i="59"/>
  <c r="G92" i="59"/>
  <c r="G107" i="59" s="1"/>
  <c r="G124" i="59" s="1"/>
  <c r="F92" i="59"/>
  <c r="E92" i="59"/>
  <c r="E107" i="59" s="1"/>
  <c r="E124" i="59" s="1"/>
  <c r="H91" i="59"/>
  <c r="H106" i="59" s="1"/>
  <c r="H123" i="59" s="1"/>
  <c r="G91" i="59"/>
  <c r="G106" i="59" s="1"/>
  <c r="G123" i="59" s="1"/>
  <c r="F91" i="59"/>
  <c r="E91" i="59"/>
  <c r="E106" i="59" s="1"/>
  <c r="E123" i="59" s="1"/>
  <c r="I123" i="59" s="1"/>
  <c r="I89" i="59"/>
  <c r="I88" i="59"/>
  <c r="G64" i="59"/>
  <c r="I21" i="59"/>
  <c r="G21" i="59"/>
  <c r="L20" i="59"/>
  <c r="K20" i="59"/>
  <c r="L19" i="59"/>
  <c r="L18" i="59"/>
  <c r="L17" i="59"/>
  <c r="O16" i="59"/>
  <c r="O21" i="59" s="1"/>
  <c r="N16" i="59"/>
  <c r="N21" i="59" s="1"/>
  <c r="J16" i="59"/>
  <c r="J21" i="59" s="1"/>
  <c r="I16" i="59"/>
  <c r="H16" i="59"/>
  <c r="H21" i="59" s="1"/>
  <c r="G16" i="59"/>
  <c r="E16" i="59"/>
  <c r="E21" i="59" s="1"/>
  <c r="L15" i="59"/>
  <c r="L14" i="59"/>
  <c r="K14" i="59"/>
  <c r="L13" i="59"/>
  <c r="L12" i="59"/>
  <c r="K12" i="59"/>
  <c r="E76" i="58"/>
  <c r="G60" i="58"/>
  <c r="E60" i="58"/>
  <c r="J59" i="58"/>
  <c r="J58" i="58"/>
  <c r="J57" i="58"/>
  <c r="J56" i="58"/>
  <c r="I56" i="58"/>
  <c r="H56" i="58"/>
  <c r="G56" i="58"/>
  <c r="F56" i="58"/>
  <c r="E56" i="58"/>
  <c r="J55" i="58"/>
  <c r="J54" i="58"/>
  <c r="I53" i="58"/>
  <c r="I60" i="58" s="1"/>
  <c r="H53" i="58"/>
  <c r="J53" i="58" s="1"/>
  <c r="G53" i="58"/>
  <c r="F53" i="58"/>
  <c r="F60" i="58" s="1"/>
  <c r="E53" i="58"/>
  <c r="F32" i="58"/>
  <c r="E32" i="58"/>
  <c r="F31" i="58"/>
  <c r="E31" i="58"/>
  <c r="G19" i="58"/>
  <c r="E19" i="58"/>
  <c r="I19" i="58" s="1"/>
  <c r="I18" i="58"/>
  <c r="I17" i="58"/>
  <c r="I16" i="58"/>
  <c r="H15" i="58"/>
  <c r="G15" i="58"/>
  <c r="F15" i="58"/>
  <c r="E15" i="58"/>
  <c r="I15" i="58" s="1"/>
  <c r="I14" i="58"/>
  <c r="I13" i="58"/>
  <c r="H12" i="58"/>
  <c r="H19" i="58" s="1"/>
  <c r="G12" i="58"/>
  <c r="F12" i="58"/>
  <c r="F19" i="58" s="1"/>
  <c r="E12" i="58"/>
  <c r="E24" i="57"/>
  <c r="E23" i="57"/>
  <c r="E16" i="57"/>
  <c r="E14" i="57"/>
  <c r="E13" i="57"/>
  <c r="E12" i="57"/>
  <c r="D12" i="2"/>
  <c r="D9" i="2"/>
  <c r="E15" i="57" s="1"/>
  <c r="D8" i="2"/>
  <c r="G63" i="75" l="1"/>
  <c r="J32" i="69"/>
  <c r="E174" i="85"/>
  <c r="I251" i="73"/>
  <c r="Q148" i="73"/>
  <c r="Q251" i="73" s="1"/>
  <c r="K161" i="74"/>
  <c r="K163" i="74" s="1"/>
  <c r="M26" i="79"/>
  <c r="K38" i="80"/>
  <c r="E242" i="85"/>
  <c r="F174" i="85"/>
  <c r="N54" i="74"/>
  <c r="N161" i="74" s="1"/>
  <c r="N163" i="74" s="1"/>
  <c r="U251" i="73"/>
  <c r="W161" i="74"/>
  <c r="W163" i="74" s="1"/>
  <c r="F232" i="85"/>
  <c r="I124" i="59"/>
  <c r="J296" i="73"/>
  <c r="J298" i="73" s="1"/>
  <c r="G54" i="74"/>
  <c r="I107" i="59"/>
  <c r="M161" i="74"/>
  <c r="M163" i="74" s="1"/>
  <c r="O17" i="73"/>
  <c r="O15" i="73" s="1"/>
  <c r="K251" i="73"/>
  <c r="F20" i="59"/>
  <c r="F12" i="59"/>
  <c r="F16" i="59"/>
  <c r="L21" i="59"/>
  <c r="F14" i="59"/>
  <c r="O161" i="74"/>
  <c r="O163" i="74" s="1"/>
  <c r="I93" i="85"/>
  <c r="Q161" i="74"/>
  <c r="Q163" i="74" s="1"/>
  <c r="N57" i="68"/>
  <c r="M54" i="74"/>
  <c r="H45" i="60"/>
  <c r="E59" i="60"/>
  <c r="H59" i="60" s="1"/>
  <c r="G32" i="69"/>
  <c r="H17" i="73"/>
  <c r="N19" i="73"/>
  <c r="I161" i="74"/>
  <c r="I163" i="74" s="1"/>
  <c r="V161" i="74"/>
  <c r="V163" i="74" s="1"/>
  <c r="O54" i="74"/>
  <c r="E233" i="85"/>
  <c r="E232" i="85" s="1"/>
  <c r="L16" i="59"/>
  <c r="I91" i="59"/>
  <c r="I106" i="59" s="1"/>
  <c r="E18" i="69"/>
  <c r="H18" i="69" s="1"/>
  <c r="F296" i="73"/>
  <c r="F298" i="73" s="1"/>
  <c r="R296" i="73"/>
  <c r="R298" i="73" s="1"/>
  <c r="J62" i="74"/>
  <c r="E161" i="74"/>
  <c r="I112" i="85"/>
  <c r="M148" i="85"/>
  <c r="M242" i="85" s="1"/>
  <c r="H60" i="58"/>
  <c r="J60" i="58" s="1"/>
  <c r="H48" i="60"/>
  <c r="N143" i="73"/>
  <c r="O251" i="73"/>
  <c r="G296" i="73"/>
  <c r="G298" i="73" s="1"/>
  <c r="S296" i="73"/>
  <c r="S298" i="73" s="1"/>
  <c r="G16" i="79"/>
  <c r="J112" i="85"/>
  <c r="N148" i="85"/>
  <c r="E13" i="69"/>
  <c r="N60" i="73"/>
  <c r="L181" i="73"/>
  <c r="L148" i="73" s="1"/>
  <c r="L251" i="73" s="1"/>
  <c r="P251" i="73"/>
  <c r="T296" i="73"/>
  <c r="T298" i="73" s="1"/>
  <c r="G55" i="74"/>
  <c r="K112" i="85"/>
  <c r="K15" i="79"/>
  <c r="M15" i="79" s="1"/>
  <c r="L19" i="69"/>
  <c r="I296" i="73"/>
  <c r="I298" i="73" s="1"/>
  <c r="U296" i="73"/>
  <c r="U298" i="73" s="1"/>
  <c r="Q34" i="80"/>
  <c r="Q38" i="80" s="1"/>
  <c r="L112" i="85"/>
  <c r="H57" i="68"/>
  <c r="G244" i="85"/>
  <c r="K296" i="73"/>
  <c r="K298" i="73" s="1"/>
  <c r="I13" i="69"/>
  <c r="H67" i="73"/>
  <c r="N67" i="73" s="1"/>
  <c r="H260" i="73"/>
  <c r="N260" i="73" s="1"/>
  <c r="L296" i="73"/>
  <c r="L298" i="73" s="1"/>
  <c r="G60" i="75"/>
  <c r="M111" i="85"/>
  <c r="I175" i="85"/>
  <c r="I174" i="85" s="1"/>
  <c r="J12" i="68"/>
  <c r="J18" i="68" s="1"/>
  <c r="H149" i="73"/>
  <c r="M296" i="73"/>
  <c r="M298" i="73" s="1"/>
  <c r="L161" i="74"/>
  <c r="L163" i="74" s="1"/>
  <c r="I12" i="58"/>
  <c r="K16" i="59"/>
  <c r="L244" i="85"/>
  <c r="E111" i="85"/>
  <c r="G112" i="85"/>
  <c r="M175" i="85"/>
  <c r="M174" i="85" s="1"/>
  <c r="F111" i="85"/>
  <c r="H112" i="85"/>
  <c r="N175" i="85"/>
  <c r="N111" i="85" l="1"/>
  <c r="N242" i="85"/>
  <c r="M16" i="59"/>
  <c r="M12" i="59"/>
  <c r="M14" i="59"/>
  <c r="M20" i="59"/>
  <c r="J233" i="85"/>
  <c r="J232" i="85" s="1"/>
  <c r="J111" i="85"/>
  <c r="G233" i="85"/>
  <c r="G232" i="85" s="1"/>
  <c r="G111" i="85"/>
  <c r="K233" i="85"/>
  <c r="K232" i="85" s="1"/>
  <c r="K111" i="85"/>
  <c r="Q296" i="73"/>
  <c r="Q298" i="73" s="1"/>
  <c r="L13" i="69"/>
  <c r="I32" i="69"/>
  <c r="L32" i="69" s="1"/>
  <c r="M233" i="85"/>
  <c r="M232" i="85" s="1"/>
  <c r="H148" i="73"/>
  <c r="N149" i="73"/>
  <c r="L233" i="85"/>
  <c r="L232" i="85" s="1"/>
  <c r="L111" i="85"/>
  <c r="N233" i="85"/>
  <c r="N174" i="85"/>
  <c r="I233" i="85"/>
  <c r="I232" i="85" s="1"/>
  <c r="I111" i="85"/>
  <c r="H233" i="85"/>
  <c r="H232" i="85" s="1"/>
  <c r="H111" i="85"/>
  <c r="E32" i="69"/>
  <c r="H32" i="69" s="1"/>
  <c r="H13" i="69"/>
  <c r="E163" i="74"/>
  <c r="G163" i="74" s="1"/>
  <c r="G161" i="74"/>
  <c r="N17" i="73"/>
  <c r="H15" i="73"/>
  <c r="N15" i="73" s="1"/>
  <c r="N181" i="73"/>
  <c r="J54" i="74"/>
  <c r="P62" i="74"/>
  <c r="P54" i="74" l="1"/>
  <c r="J161" i="74"/>
  <c r="N232" i="85"/>
  <c r="N148" i="73"/>
  <c r="H296" i="73"/>
  <c r="H251" i="73"/>
  <c r="N251" i="73" s="1"/>
  <c r="P161" i="74" l="1"/>
  <c r="J163" i="74"/>
  <c r="P163" i="74" s="1"/>
  <c r="H298" i="73"/>
  <c r="N298" i="73" s="1"/>
  <c r="N296" i="73"/>
</calcChain>
</file>

<file path=xl/comments1.xml><?xml version="1.0" encoding="utf-8"?>
<comments xmlns="http://schemas.openxmlformats.org/spreadsheetml/2006/main">
  <authors>
    <author>ntripathi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10.xml><?xml version="1.0" encoding="utf-8"?>
<comments xmlns="http://schemas.openxmlformats.org/spreadsheetml/2006/main">
  <authors>
    <author>Anirudh Singh Bartwal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V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W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11.xml><?xml version="1.0" encoding="utf-8"?>
<comments xmlns="http://schemas.openxmlformats.org/spreadsheetml/2006/main">
  <authors>
    <author>Sandhya Nagali</author>
    <author>ntripathi</author>
    <author>Anirudh Singh Bartwal</author>
  </authors>
  <commentList>
    <comment ref="M38" authorId="0" shapeId="0">
      <text>
        <r>
          <rPr>
            <b/>
            <sz val="9"/>
            <color indexed="81"/>
            <rFont val="Tahoma"/>
            <family val="2"/>
          </rPr>
          <t xml:space="preserve">[Primary: Investments in non SLR securities]
</t>
        </r>
      </text>
    </comment>
    <comment ref="M39" authorId="0" shapeId="0">
      <text>
        <r>
          <rPr>
            <b/>
            <sz val="9"/>
            <color indexed="81"/>
            <rFont val="Tahoma"/>
            <family val="2"/>
          </rPr>
          <t xml:space="preserve">[Primary: Investments in non SLR securities excluded from monitoring prudential limits on unlisted securities]
</t>
        </r>
      </text>
    </comment>
    <comment ref="M4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Investments in unlisted non SLR securities as a percentage of non SLR investments]
</t>
        </r>
      </text>
    </comment>
    <comment ref="E54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4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4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55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5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12.xml><?xml version="1.0" encoding="utf-8"?>
<comments xmlns="http://schemas.openxmlformats.org/spreadsheetml/2006/main">
  <authors>
    <author>ntripathi</author>
  </authors>
  <commentLis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13.xml><?xml version="1.0" encoding="utf-8"?>
<comments xmlns="http://schemas.openxmlformats.org/spreadsheetml/2006/main">
  <authors>
    <author>ntripathi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Q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14.xml><?xml version="1.0" encoding="utf-8"?>
<comments xmlns="http://schemas.openxmlformats.org/spreadsheetml/2006/main">
  <authors>
    <author>Anirudh Singh Bartwal</author>
  </authors>
  <commentList>
    <comment ref="E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0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0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5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5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7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7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9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0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0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15.xml><?xml version="1.0" encoding="utf-8"?>
<comments xmlns="http://schemas.openxmlformats.org/spreadsheetml/2006/main">
  <authors>
    <author>Sandhya Nagali</author>
    <author>ntripathi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comments2.xml><?xml version="1.0" encoding="utf-8"?>
<comments xmlns="http://schemas.openxmlformats.org/spreadsheetml/2006/main">
  <authors>
    <author>Anirudh Singh Bartwal</author>
    <author>ntripathi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3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</text>
    </comment>
  </commentList>
</comments>
</file>

<file path=xl/comments3.xml><?xml version="1.0" encoding="utf-8"?>
<comments xmlns="http://schemas.openxmlformats.org/spreadsheetml/2006/main">
  <authors>
    <author>ntripathi</author>
    <author>Anirudh Singh Bartwal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</text>
    </comment>
    <comment ref="E139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4.xml><?xml version="1.0" encoding="utf-8"?>
<comments xmlns="http://schemas.openxmlformats.org/spreadsheetml/2006/main">
  <authors>
    <author>Sandhya Nagali</author>
    <author>Anirudh Singh Bartwal</author>
    <author>Abhishek Gagpalliwar</author>
    <author>ntripathi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From standard to substandard]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[Primary: From standard to doubtful]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[Primary: From standard to loss]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 xml:space="preserve">[Primary: Downgrade from standard]
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[Primary: From substandard to standard]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[Primary: From substandard to doubtful]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[Primary: From substandard to loss]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[Primary: Downgrade from sub standard]
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[Primary: From doubtful to standard]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[Primary: From doubtful to loss]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 xml:space="preserve">[Primary: Downgrade from doubtful]
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[Primary: From loss to standard]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[Primary: Downgrade from loss]
</t>
        </r>
      </text>
    </comment>
    <comment ref="J16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9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2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2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3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4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7" authorId="2" shapeId="0">
      <text>
        <r>
          <rPr>
            <b/>
            <sz val="9"/>
            <color indexed="81"/>
            <rFont val="Tahoma"/>
            <family val="2"/>
          </rPr>
          <t xml:space="preserve">[Primary: Amount of technical prudential write offs or AUC at the beginning of the period]
</t>
        </r>
      </text>
    </comment>
    <comment ref="E85" authorId="2" shapeId="0">
      <text>
        <r>
          <rPr>
            <b/>
            <sz val="9"/>
            <color indexed="81"/>
            <rFont val="Tahoma"/>
            <family val="2"/>
          </rPr>
          <t xml:space="preserve">[Primary: Amount of technical prudential write offs or AUC at the end of the period]
</t>
        </r>
      </text>
    </comment>
    <comment ref="E104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notices issued]
</t>
        </r>
      </text>
    </comment>
    <comment ref="F104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notices issued]
</t>
        </r>
      </text>
    </comment>
    <comment ref="E105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where amount was recovered of notices issued]
</t>
        </r>
      </text>
    </comment>
    <comment ref="F105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where amount was recovered of notices issued]
</t>
        </r>
      </text>
    </comment>
    <comment ref="E106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casesWhere compromise proposals received]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casesWhere compromise proposals received]
</t>
        </r>
      </text>
    </comment>
    <comment ref="E107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where amount was recovered of compromise proposals received]
</t>
        </r>
      </text>
    </comment>
    <comment ref="F107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where amount was recovered of compromise proposals received]
</t>
        </r>
      </text>
    </comment>
    <comment ref="E109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filed with DRTs]
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filed with DRTs]
</t>
        </r>
      </text>
    </comment>
    <comment ref="E110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decided by DRTs]
</t>
        </r>
      </text>
    </comment>
    <comment ref="F110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decided by DRTs]
</t>
        </r>
      </text>
    </comment>
    <comment ref="F111" authorId="0" shapeId="0">
      <text>
        <r>
          <rPr>
            <b/>
            <sz val="9"/>
            <color indexed="81"/>
            <rFont val="Tahoma"/>
            <family val="2"/>
          </rPr>
          <t xml:space="preserve">[Primary: Recovery in cases decided by DRTs]
</t>
        </r>
      </text>
    </comment>
    <comment ref="E112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pending with DRTs]
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pending with DRTs]
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 xml:space="preserve">[Primary: Cost of filling cases with DRT]
</t>
        </r>
      </text>
    </comment>
    <comment ref="E115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Total Cases at the begnning of the Quarter]
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at the beginning]
</t>
        </r>
      </text>
    </comment>
    <comment ref="E116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new cases filled during the quarter]
</t>
        </r>
      </text>
    </comment>
    <comment ref="F116" authorId="0" shapeId="0">
      <text>
        <r>
          <rPr>
            <b/>
            <sz val="9"/>
            <color indexed="81"/>
            <rFont val="Tahoma"/>
            <family val="2"/>
          </rPr>
          <t xml:space="preserve">[Primary: Amount involved in new cases filled during the quarter]
</t>
        </r>
      </text>
    </comment>
    <comment ref="E117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Total Cases at the end of the Quarter]
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at the end]
</t>
        </r>
      </text>
    </comment>
    <comment ref="E118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decided or settled in the beginning]
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 xml:space="preserve">[Primary: Amount involved in cases decided or settled in the beginning]
</t>
        </r>
      </text>
    </comment>
    <comment ref="E119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decided or settled during the quarter]
</t>
        </r>
      </text>
    </comment>
    <comment ref="F119" authorId="0" shapeId="0">
      <text>
        <r>
          <rPr>
            <b/>
            <sz val="9"/>
            <color indexed="81"/>
            <rFont val="Tahoma"/>
            <family val="2"/>
          </rPr>
          <t xml:space="preserve">[Primary: Amount involved in cases decided or settled during the quarter]
</t>
        </r>
      </text>
    </comment>
    <comment ref="E120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decided or settled in the end]
</t>
        </r>
      </text>
    </comment>
    <comment ref="F120" authorId="0" shapeId="0">
      <text>
        <r>
          <rPr>
            <b/>
            <sz val="9"/>
            <color indexed="81"/>
            <rFont val="Tahoma"/>
            <family val="2"/>
          </rPr>
          <t xml:space="preserve">[Primary: Amount involved in cases decided or settled at the end]
</t>
        </r>
      </text>
    </comment>
    <comment ref="E121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where recovery is effected at the beginning]
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where recovery is effected at the beginning]
</t>
        </r>
      </text>
    </comment>
    <comment ref="E122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where recovery is effected during the quarter]
</t>
        </r>
      </text>
    </comment>
    <comment ref="F122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where recovery is effected during the quarter]
</t>
        </r>
      </text>
    </comment>
    <comment ref="E123" authorId="3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cases where recovery is effected at the end]
</t>
        </r>
      </text>
    </comment>
    <comment ref="F123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cases where recovery is effected at the end]
</t>
        </r>
      </text>
    </comment>
  </commentList>
</comments>
</file>

<file path=xl/comments5.xml><?xml version="1.0" encoding="utf-8"?>
<comments xmlns="http://schemas.openxmlformats.org/spreadsheetml/2006/main">
  <authors>
    <author>Anirudh Singh Bartwal</author>
    <author>ntripathi</author>
    <author>Sandhya Nagali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quarter]
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 of which through CDR]
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of restructured accounts slipped to NPAs (April to date)]
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of restructured accounts slipped to NPAs outstanding at the end of quarter]
</t>
        </r>
      </text>
    </comment>
    <comment ref="F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G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quarter]
</t>
        </r>
      </text>
    </comment>
    <comment ref="I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 of which through CDR]
</t>
        </r>
      </text>
    </comment>
    <comment ref="J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of restructured accounts slipped to NPAs (April to date)]
</t>
        </r>
      </text>
    </comment>
    <comment ref="K16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of restructured accounts slipped to NPAs outstanding at the end of the quarter]
</t>
        </r>
      </text>
    </comment>
    <comment ref="F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G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quarter]
</t>
        </r>
      </text>
    </comment>
    <comment ref="I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 of which through CDR]
</t>
        </r>
      </text>
    </comment>
    <comment ref="J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of restructured accounts slipped to NPAs (April to date)]
</t>
        </r>
      </text>
    </comment>
    <comment ref="K17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of restructured accounts slipped to NPAs outstanding at the end of the quarter]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quarter]
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 of which through CDR]
</t>
        </r>
      </text>
    </comment>
    <comment ref="F19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G19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19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quarter]
</t>
        </r>
      </text>
    </comment>
    <comment ref="I19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 of which through CDR]
</t>
        </r>
      </text>
    </comment>
    <comment ref="F20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G20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20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quarter]
</t>
        </r>
      </text>
    </comment>
    <comment ref="I20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 of which through CDR]
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G2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quarter]
</t>
        </r>
      </text>
    </comment>
    <comment ref="I2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 of which through CDR]
</t>
        </r>
      </text>
    </comment>
    <comment ref="F22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G22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22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quarter]
</t>
        </r>
      </text>
    </comment>
    <comment ref="I22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 of which through CDR]
</t>
        </r>
      </text>
    </comment>
    <comment ref="F23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23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quarter]
</t>
        </r>
      </text>
    </comment>
    <comment ref="I23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 of which through CDR]
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quarter]
</t>
        </r>
      </text>
    </comment>
    <comment ref="I2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 of which through CDR]
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G25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25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quarter]
</t>
        </r>
      </text>
    </comment>
    <comment ref="I25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 of which through CDR]
</t>
        </r>
      </text>
    </comment>
    <comment ref="F26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G26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26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quarter]
</t>
        </r>
      </text>
    </comment>
    <comment ref="I26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 of which through CDR]
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H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accounts restructured (April to date)]
</t>
        </r>
      </text>
    </comment>
    <comment ref="I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amount is outstanding in account restructured at end of quarter of which through CDR]
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of restructured accounts slipped to NPAs (April to date)]
</t>
        </r>
      </text>
    </comment>
    <comment ref="K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of restructured accounts slipped to NPAs outstanding at the end of quarter]
</t>
        </r>
      </text>
    </comment>
    <comment ref="F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G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(April to date)]
</t>
        </r>
      </text>
    </comment>
    <comment ref="H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quarter]
</t>
        </r>
      </text>
    </comment>
    <comment ref="I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in account restructured at end of quarter of which through CDR]
</t>
        </r>
      </text>
    </comment>
    <comment ref="J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of restructured accounts slipped to NPAs (April to date)]
</t>
        </r>
      </text>
    </comment>
    <comment ref="K28" authorId="2" shapeId="0">
      <text>
        <r>
          <rPr>
            <b/>
            <sz val="9"/>
            <color indexed="81"/>
            <rFont val="Tahoma"/>
            <family val="2"/>
          </rPr>
          <t xml:space="preserve">[Primary: Amount outstanding of restructured accounts slipped to NPAs outstanding at the end of the quarter]
</t>
        </r>
      </text>
    </comment>
    <comment ref="F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G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(April to date)]
</t>
        </r>
      </text>
    </comment>
    <comment ref="H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quarter]
</t>
        </r>
      </text>
    </comment>
    <comment ref="I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amount is outstanding in account restructured at end of quarter of which through CDR]
</t>
        </r>
      </text>
    </comment>
    <comment ref="J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of restructured accounts slipped to NPAs (April to date)]
</t>
        </r>
      </text>
    </comment>
    <comment ref="K29" authorId="2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of restructured accounts slipped to NPAs outstanding at the end of the quarter]
</t>
        </r>
      </text>
    </comment>
    <comment ref="E39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4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1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91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92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6.xml><?xml version="1.0" encoding="utf-8"?>
<comments xmlns="http://schemas.openxmlformats.org/spreadsheetml/2006/main">
  <authors>
    <author>ntripathi</author>
    <author>Anirudh Singh Bartwal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8" authorId="1" shapeId="0">
      <text>
        <r>
          <rPr>
            <b/>
            <sz val="9"/>
            <color indexed="81"/>
            <rFont val="Tahoma"/>
            <family val="2"/>
          </rPr>
          <t xml:space="preserve">[Primary: Loans and advances, top30 impaired credit percentage to total]
</t>
        </r>
      </text>
    </comment>
    <comment ref="I28" authorId="1" shapeId="0">
      <text>
        <r>
          <rPr>
            <b/>
            <sz val="9"/>
            <color indexed="81"/>
            <rFont val="Tahoma"/>
            <family val="2"/>
          </rPr>
          <t xml:space="preserve">[Primary: Contingent credits, top30 impaired credit percentage to total]
</t>
        </r>
      </text>
    </comment>
    <comment ref="J28" authorId="1" shapeId="0">
      <text>
        <r>
          <rPr>
            <b/>
            <sz val="9"/>
            <color indexed="81"/>
            <rFont val="Tahoma"/>
            <family val="2"/>
          </rPr>
          <t xml:space="preserve">[Primary: Aggregate credit exposure, top30 impaired credit percentage to total]
</t>
        </r>
      </text>
    </comment>
    <comment ref="L28" authorId="1" shapeId="0">
      <text>
        <r>
          <rPr>
            <b/>
            <sz val="9"/>
            <color indexed="81"/>
            <rFont val="Tahoma"/>
            <family val="2"/>
          </rPr>
          <t xml:space="preserve">[Primary: Loss provision held, top30 impaired credit percentage to total]
</t>
        </r>
      </text>
    </comment>
    <comment ref="M28" authorId="1" shapeId="0">
      <text>
        <r>
          <rPr>
            <b/>
            <sz val="9"/>
            <color indexed="81"/>
            <rFont val="Tahoma"/>
            <family val="2"/>
          </rPr>
          <t xml:space="preserve">[Primary: Interest in arrears, top30 impaired credit percentage to total]
</t>
        </r>
      </text>
    </comment>
  </commentList>
</comments>
</file>

<file path=xl/comments7.xml><?xml version="1.0" encoding="utf-8"?>
<comments xmlns="http://schemas.openxmlformats.org/spreadsheetml/2006/main">
  <authors>
    <author>Anirudh Singh Bartwal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8.xml><?xml version="1.0" encoding="utf-8"?>
<comments xmlns="http://schemas.openxmlformats.org/spreadsheetml/2006/main">
  <authors>
    <author>Sandhya Nagali</author>
    <author>ntripathi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at end of the quarter]
</t>
        </r>
      </text>
    </comment>
    <comment ref="V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gold cards issued]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during the quarter]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 xml:space="preserve">[Primary: Disbursement of export credit in respect of gold card holders during the quarter]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U16" authorId="0" shapeId="0">
      <text>
        <r>
          <rPr>
            <b/>
            <sz val="9"/>
            <color indexed="81"/>
            <rFont val="Tahoma"/>
            <family val="2"/>
          </rPr>
          <t xml:space="preserve">[Primary: Balance outstanding of export credit in respect of gold card holders at end of the quarter]
</t>
        </r>
      </text>
    </comment>
    <comment ref="V1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gold cards issued]
</t>
        </r>
      </text>
    </comment>
  </commentList>
</comments>
</file>

<file path=xl/comments9.xml><?xml version="1.0" encoding="utf-8"?>
<comments xmlns="http://schemas.openxmlformats.org/spreadsheetml/2006/main">
  <authors>
    <author>Anirudh Singh Bartwal</author>
    <author>Abhishek Gagpalliwar</author>
    <author>ntripathi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3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3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8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9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2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6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6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7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7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9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19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3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3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7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7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79" authorId="1" shapeId="0">
      <text>
        <r>
          <rPr>
            <b/>
            <sz val="9"/>
            <color indexed="81"/>
            <rFont val="Tahoma"/>
            <family val="2"/>
          </rPr>
          <t xml:space="preserve">[Primary: Funded outstanding advances]
</t>
        </r>
      </text>
    </comment>
    <comment ref="G279" authorId="1" shapeId="0">
      <text>
        <r>
          <rPr>
            <b/>
            <sz val="9"/>
            <color indexed="81"/>
            <rFont val="Tahoma"/>
            <family val="2"/>
          </rPr>
          <t xml:space="preserve">[Primary: Standard advances at the beginning of the period]
</t>
        </r>
      </text>
    </comment>
    <comment ref="H279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beginning of the period]
</t>
        </r>
      </text>
    </comment>
    <comment ref="I279" authorId="1" shapeId="0">
      <text>
        <r>
          <rPr>
            <b/>
            <sz val="9"/>
            <color indexed="81"/>
            <rFont val="Tahoma"/>
            <family val="2"/>
          </rPr>
          <t xml:space="preserve">[Primary: New acreation to NPAs from standard advances during the period]
</t>
        </r>
      </text>
    </comment>
    <comment ref="J279" authorId="1" shapeId="0">
      <text>
        <r>
          <rPr>
            <b/>
            <sz val="9"/>
            <color indexed="81"/>
            <rFont val="Tahoma"/>
            <family val="2"/>
          </rPr>
          <t xml:space="preserve">[Primary: Up-gradation (April to date)]
</t>
        </r>
      </text>
    </comment>
    <comment ref="K279" authorId="1" shapeId="0">
      <text>
        <r>
          <rPr>
            <b/>
            <sz val="9"/>
            <color indexed="81"/>
            <rFont val="Tahoma"/>
            <family val="2"/>
          </rPr>
          <t xml:space="preserve">[Primary: Actual recoveries (April to date)]
</t>
        </r>
      </text>
    </comment>
    <comment ref="L279" authorId="1" shapeId="0">
      <text>
        <r>
          <rPr>
            <b/>
            <sz val="9"/>
            <color indexed="81"/>
            <rFont val="Tahoma"/>
            <family val="2"/>
          </rPr>
          <t xml:space="preserve">[Primary: Write-offs (April to date)]
</t>
        </r>
      </text>
    </comment>
    <comment ref="M279" authorId="1" shapeId="0">
      <text>
        <r>
          <rPr>
            <b/>
            <sz val="9"/>
            <color indexed="81"/>
            <rFont val="Tahoma"/>
            <family val="2"/>
          </rPr>
          <t xml:space="preserve">[Primary: Reduction addition due to RBI instruction and or any other reason]
</t>
        </r>
      </text>
    </comment>
    <comment ref="N279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end of the period]
</t>
        </r>
      </text>
    </comment>
    <comment ref="O279" authorId="1" shapeId="0">
      <text>
        <r>
          <rPr>
            <b/>
            <sz val="9"/>
            <color indexed="81"/>
            <rFont val="Tahoma"/>
            <family val="2"/>
          </rPr>
          <t xml:space="preserve">[Primary: Substandard advances]
</t>
        </r>
      </text>
    </comment>
    <comment ref="P279" authorId="1" shapeId="0">
      <text>
        <r>
          <rPr>
            <b/>
            <sz val="9"/>
            <color indexed="81"/>
            <rFont val="Tahoma"/>
            <family val="2"/>
          </rPr>
          <t xml:space="preserve">[Primary: Doubtful advances]
</t>
        </r>
      </text>
    </comment>
    <comment ref="Q279" authorId="1" shapeId="0">
      <text>
        <r>
          <rPr>
            <b/>
            <sz val="9"/>
            <color indexed="81"/>
            <rFont val="Tahoma"/>
            <family val="2"/>
          </rPr>
          <t xml:space="preserve">[Primary: Loss advances]
</t>
        </r>
      </text>
    </comment>
    <comment ref="R279" authorId="1" shapeId="0">
      <text>
        <r>
          <rPr>
            <b/>
            <sz val="9"/>
            <color indexed="81"/>
            <rFont val="Tahoma"/>
            <family val="2"/>
          </rPr>
          <t xml:space="preserve">[Primary: Loss provisions held]
</t>
        </r>
      </text>
    </comment>
    <comment ref="S279" authorId="1" shapeId="0">
      <text>
        <r>
          <rPr>
            <b/>
            <sz val="9"/>
            <color indexed="81"/>
            <rFont val="Tahoma"/>
            <family val="2"/>
          </rPr>
          <t xml:space="preserve">[Primary: Cumulative Write-offs]
</t>
        </r>
      </text>
    </comment>
    <comment ref="T279" authorId="1" shapeId="0">
      <text>
        <r>
          <rPr>
            <b/>
            <sz val="9"/>
            <color indexed="81"/>
            <rFont val="Tahoma"/>
            <family val="2"/>
          </rPr>
          <t xml:space="preserve">[Primary: Technical prudential write offs or amounts in AUC account outstanding in books of bank]
</t>
        </r>
      </text>
    </comment>
    <comment ref="U279" authorId="1" shapeId="0">
      <text>
        <r>
          <rPr>
            <b/>
            <sz val="9"/>
            <color indexed="81"/>
            <rFont val="Tahoma"/>
            <family val="2"/>
          </rPr>
          <t xml:space="preserve">[Primary: Restructured standard advances outstanding]
</t>
        </r>
      </text>
    </comment>
    <comment ref="F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9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Q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R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S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T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U29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95" authorId="1" shapeId="0">
      <text>
        <r>
          <rPr>
            <b/>
            <sz val="9"/>
            <color indexed="81"/>
            <rFont val="Tahoma"/>
            <family val="2"/>
          </rPr>
          <t xml:space="preserve">[Primary: Funded outstanding advances]
</t>
        </r>
      </text>
    </comment>
    <comment ref="G295" authorId="1" shapeId="0">
      <text>
        <r>
          <rPr>
            <b/>
            <sz val="9"/>
            <color indexed="81"/>
            <rFont val="Tahoma"/>
            <family val="2"/>
          </rPr>
          <t xml:space="preserve">[Primary: Standard advances at the beginning of the period]
</t>
        </r>
      </text>
    </comment>
    <comment ref="H295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beginning of the period]
</t>
        </r>
      </text>
    </comment>
    <comment ref="I295" authorId="1" shapeId="0">
      <text>
        <r>
          <rPr>
            <b/>
            <sz val="9"/>
            <color indexed="81"/>
            <rFont val="Tahoma"/>
            <family val="2"/>
          </rPr>
          <t xml:space="preserve">[Primary: New acreation to NPAs from standard advances during the period]
</t>
        </r>
      </text>
    </comment>
    <comment ref="J295" authorId="1" shapeId="0">
      <text>
        <r>
          <rPr>
            <b/>
            <sz val="9"/>
            <color indexed="81"/>
            <rFont val="Tahoma"/>
            <family val="2"/>
          </rPr>
          <t xml:space="preserve">[Primary: Up-gradation (April to date)]
</t>
        </r>
      </text>
    </comment>
    <comment ref="K295" authorId="1" shapeId="0">
      <text>
        <r>
          <rPr>
            <b/>
            <sz val="9"/>
            <color indexed="81"/>
            <rFont val="Tahoma"/>
            <family val="2"/>
          </rPr>
          <t xml:space="preserve">[Primary: Actual recoveries (April to date)]
</t>
        </r>
      </text>
    </comment>
    <comment ref="L295" authorId="1" shapeId="0">
      <text>
        <r>
          <rPr>
            <b/>
            <sz val="9"/>
            <color indexed="81"/>
            <rFont val="Tahoma"/>
            <family val="2"/>
          </rPr>
          <t xml:space="preserve">[Primary: Write-offs (April to date)]
</t>
        </r>
      </text>
    </comment>
    <comment ref="M295" authorId="1" shapeId="0">
      <text>
        <r>
          <rPr>
            <b/>
            <sz val="9"/>
            <color indexed="81"/>
            <rFont val="Tahoma"/>
            <family val="2"/>
          </rPr>
          <t xml:space="preserve">[Primary: Reduction addition due to RBI instruction and or any other reason]
</t>
        </r>
      </text>
    </comment>
    <comment ref="N295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end of the period]
</t>
        </r>
      </text>
    </comment>
    <comment ref="O295" authorId="1" shapeId="0">
      <text>
        <r>
          <rPr>
            <b/>
            <sz val="9"/>
            <color indexed="81"/>
            <rFont val="Tahoma"/>
            <family val="2"/>
          </rPr>
          <t xml:space="preserve">[Primary: Substandard advances]
</t>
        </r>
      </text>
    </comment>
    <comment ref="P295" authorId="1" shapeId="0">
      <text>
        <r>
          <rPr>
            <b/>
            <sz val="9"/>
            <color indexed="81"/>
            <rFont val="Tahoma"/>
            <family val="2"/>
          </rPr>
          <t xml:space="preserve">[Primary: Doubtful advances]
</t>
        </r>
      </text>
    </comment>
    <comment ref="Q295" authorId="1" shapeId="0">
      <text>
        <r>
          <rPr>
            <b/>
            <sz val="9"/>
            <color indexed="81"/>
            <rFont val="Tahoma"/>
            <family val="2"/>
          </rPr>
          <t xml:space="preserve">[Primary: Loss advances]
</t>
        </r>
      </text>
    </comment>
    <comment ref="R295" authorId="1" shapeId="0">
      <text>
        <r>
          <rPr>
            <b/>
            <sz val="9"/>
            <color indexed="81"/>
            <rFont val="Tahoma"/>
            <family val="2"/>
          </rPr>
          <t xml:space="preserve">[Primary: Loss provisions held]
</t>
        </r>
      </text>
    </comment>
    <comment ref="S295" authorId="1" shapeId="0">
      <text>
        <r>
          <rPr>
            <b/>
            <sz val="9"/>
            <color indexed="81"/>
            <rFont val="Tahoma"/>
            <family val="2"/>
          </rPr>
          <t xml:space="preserve">[Primary: Cumulative Write-offs]
</t>
        </r>
      </text>
    </comment>
    <comment ref="T295" authorId="1" shapeId="0">
      <text>
        <r>
          <rPr>
            <b/>
            <sz val="9"/>
            <color indexed="81"/>
            <rFont val="Tahoma"/>
            <family val="2"/>
          </rPr>
          <t xml:space="preserve">[Primary: Technical prudential write offs or amounts in AUC account outstanding in books of bank]
</t>
        </r>
      </text>
    </comment>
    <comment ref="U295" authorId="1" shapeId="0">
      <text>
        <r>
          <rPr>
            <b/>
            <sz val="9"/>
            <color indexed="81"/>
            <rFont val="Tahoma"/>
            <family val="2"/>
          </rPr>
          <t xml:space="preserve">[Primary: Restructured standard advances outstanding]
</t>
        </r>
      </text>
    </comment>
    <comment ref="F296" authorId="1" shapeId="0">
      <text>
        <r>
          <rPr>
            <b/>
            <sz val="9"/>
            <color indexed="81"/>
            <rFont val="Tahoma"/>
            <family val="2"/>
          </rPr>
          <t xml:space="preserve">[Primary: Funded outstanding advances]
</t>
        </r>
      </text>
    </comment>
    <comment ref="G296" authorId="1" shapeId="0">
      <text>
        <r>
          <rPr>
            <b/>
            <sz val="9"/>
            <color indexed="81"/>
            <rFont val="Tahoma"/>
            <family val="2"/>
          </rPr>
          <t xml:space="preserve">[Primary: Standard advances at the beginning of the period]
</t>
        </r>
      </text>
    </comment>
    <comment ref="H296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beginning of the period]
</t>
        </r>
      </text>
    </comment>
    <comment ref="I296" authorId="1" shapeId="0">
      <text>
        <r>
          <rPr>
            <b/>
            <sz val="9"/>
            <color indexed="81"/>
            <rFont val="Tahoma"/>
            <family val="2"/>
          </rPr>
          <t xml:space="preserve">[Primary: New acreation to NPAs from standard advances during the period]
</t>
        </r>
      </text>
    </comment>
    <comment ref="J296" authorId="1" shapeId="0">
      <text>
        <r>
          <rPr>
            <b/>
            <sz val="9"/>
            <color indexed="81"/>
            <rFont val="Tahoma"/>
            <family val="2"/>
          </rPr>
          <t xml:space="preserve">[Primary: Up-gradation (April to date)]
</t>
        </r>
      </text>
    </comment>
    <comment ref="K296" authorId="1" shapeId="0">
      <text>
        <r>
          <rPr>
            <b/>
            <sz val="9"/>
            <color indexed="81"/>
            <rFont val="Tahoma"/>
            <family val="2"/>
          </rPr>
          <t xml:space="preserve">[Primary: Actual recoveries (April to date)]
</t>
        </r>
      </text>
    </comment>
    <comment ref="L296" authorId="1" shapeId="0">
      <text>
        <r>
          <rPr>
            <b/>
            <sz val="9"/>
            <color indexed="81"/>
            <rFont val="Tahoma"/>
            <family val="2"/>
          </rPr>
          <t xml:space="preserve">[Primary: Write-offs (April to date)]
</t>
        </r>
      </text>
    </comment>
    <comment ref="M296" authorId="1" shapeId="0">
      <text>
        <r>
          <rPr>
            <b/>
            <sz val="9"/>
            <color indexed="81"/>
            <rFont val="Tahoma"/>
            <family val="2"/>
          </rPr>
          <t xml:space="preserve">[Primary: Reduction addition due to RBI instruction and or any other reason]
</t>
        </r>
      </text>
    </comment>
    <comment ref="N296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end of the period]
</t>
        </r>
      </text>
    </comment>
    <comment ref="O296" authorId="1" shapeId="0">
      <text>
        <r>
          <rPr>
            <b/>
            <sz val="9"/>
            <color indexed="81"/>
            <rFont val="Tahoma"/>
            <family val="2"/>
          </rPr>
          <t xml:space="preserve">[Primary: Substandard advances]
</t>
        </r>
      </text>
    </comment>
    <comment ref="P296" authorId="1" shapeId="0">
      <text>
        <r>
          <rPr>
            <b/>
            <sz val="9"/>
            <color indexed="81"/>
            <rFont val="Tahoma"/>
            <family val="2"/>
          </rPr>
          <t xml:space="preserve">[Primary: Doubtful advances]
</t>
        </r>
      </text>
    </comment>
    <comment ref="Q296" authorId="1" shapeId="0">
      <text>
        <r>
          <rPr>
            <b/>
            <sz val="9"/>
            <color indexed="81"/>
            <rFont val="Tahoma"/>
            <family val="2"/>
          </rPr>
          <t xml:space="preserve">[Primary: Loss advances]
</t>
        </r>
      </text>
    </comment>
    <comment ref="R296" authorId="1" shapeId="0">
      <text>
        <r>
          <rPr>
            <b/>
            <sz val="9"/>
            <color indexed="81"/>
            <rFont val="Tahoma"/>
            <family val="2"/>
          </rPr>
          <t xml:space="preserve">[Primary: Loss provisions held]
</t>
        </r>
      </text>
    </comment>
    <comment ref="S296" authorId="1" shapeId="0">
      <text>
        <r>
          <rPr>
            <b/>
            <sz val="9"/>
            <color indexed="81"/>
            <rFont val="Tahoma"/>
            <family val="2"/>
          </rPr>
          <t xml:space="preserve">[Primary: Cumulative Write-offs]
</t>
        </r>
      </text>
    </comment>
    <comment ref="T296" authorId="1" shapeId="0">
      <text>
        <r>
          <rPr>
            <b/>
            <sz val="9"/>
            <color indexed="81"/>
            <rFont val="Tahoma"/>
            <family val="2"/>
          </rPr>
          <t xml:space="preserve">[Primary: Technical prudential write offs or amounts in AUC account outstanding in books of bank]
</t>
        </r>
      </text>
    </comment>
    <comment ref="U296" authorId="1" shapeId="0">
      <text>
        <r>
          <rPr>
            <b/>
            <sz val="9"/>
            <color indexed="81"/>
            <rFont val="Tahoma"/>
            <family val="2"/>
          </rPr>
          <t xml:space="preserve">[Primary: Restructured standard advances outstanding]
</t>
        </r>
      </text>
    </comment>
    <comment ref="F297" authorId="1" shapeId="0">
      <text>
        <r>
          <rPr>
            <b/>
            <sz val="9"/>
            <color indexed="81"/>
            <rFont val="Tahoma"/>
            <family val="2"/>
          </rPr>
          <t xml:space="preserve">[Primary: Funded outstanding advances]
</t>
        </r>
      </text>
    </comment>
    <comment ref="G297" authorId="1" shapeId="0">
      <text>
        <r>
          <rPr>
            <b/>
            <sz val="9"/>
            <color indexed="81"/>
            <rFont val="Tahoma"/>
            <family val="2"/>
          </rPr>
          <t xml:space="preserve">[Primary: Standard advances at the beginning of the period]
</t>
        </r>
      </text>
    </comment>
    <comment ref="H297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beginning of the period]
</t>
        </r>
      </text>
    </comment>
    <comment ref="I297" authorId="1" shapeId="0">
      <text>
        <r>
          <rPr>
            <b/>
            <sz val="9"/>
            <color indexed="81"/>
            <rFont val="Tahoma"/>
            <family val="2"/>
          </rPr>
          <t xml:space="preserve">[Primary: New acreation to NPAs from standard advances during the period]
</t>
        </r>
      </text>
    </comment>
    <comment ref="J297" authorId="1" shapeId="0">
      <text>
        <r>
          <rPr>
            <b/>
            <sz val="9"/>
            <color indexed="81"/>
            <rFont val="Tahoma"/>
            <family val="2"/>
          </rPr>
          <t xml:space="preserve">[Primary: Up-gradation (April to date)]
</t>
        </r>
      </text>
    </comment>
    <comment ref="K297" authorId="1" shapeId="0">
      <text>
        <r>
          <rPr>
            <b/>
            <sz val="9"/>
            <color indexed="81"/>
            <rFont val="Tahoma"/>
            <family val="2"/>
          </rPr>
          <t xml:space="preserve">[Primary: Actual recoveries (April to date)]
</t>
        </r>
      </text>
    </comment>
    <comment ref="L297" authorId="1" shapeId="0">
      <text>
        <r>
          <rPr>
            <b/>
            <sz val="9"/>
            <color indexed="81"/>
            <rFont val="Tahoma"/>
            <family val="2"/>
          </rPr>
          <t xml:space="preserve">[Primary: Write-offs (April to date)]
</t>
        </r>
      </text>
    </comment>
    <comment ref="M297" authorId="1" shapeId="0">
      <text>
        <r>
          <rPr>
            <b/>
            <sz val="9"/>
            <color indexed="81"/>
            <rFont val="Tahoma"/>
            <family val="2"/>
          </rPr>
          <t xml:space="preserve">[Primary: Reduction addition due to RBI instruction and or any other reason]
</t>
        </r>
      </text>
    </comment>
    <comment ref="N297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end of the period]
</t>
        </r>
      </text>
    </comment>
    <comment ref="O297" authorId="1" shapeId="0">
      <text>
        <r>
          <rPr>
            <b/>
            <sz val="9"/>
            <color indexed="81"/>
            <rFont val="Tahoma"/>
            <family val="2"/>
          </rPr>
          <t xml:space="preserve">[Primary: Substandard advances]
</t>
        </r>
      </text>
    </comment>
    <comment ref="P297" authorId="1" shapeId="0">
      <text>
        <r>
          <rPr>
            <b/>
            <sz val="9"/>
            <color indexed="81"/>
            <rFont val="Tahoma"/>
            <family val="2"/>
          </rPr>
          <t xml:space="preserve">[Primary: Doubtful advances]
</t>
        </r>
      </text>
    </comment>
    <comment ref="Q297" authorId="1" shapeId="0">
      <text>
        <r>
          <rPr>
            <b/>
            <sz val="9"/>
            <color indexed="81"/>
            <rFont val="Tahoma"/>
            <family val="2"/>
          </rPr>
          <t xml:space="preserve">[Primary: Loss advances]
</t>
        </r>
      </text>
    </comment>
    <comment ref="R297" authorId="1" shapeId="0">
      <text>
        <r>
          <rPr>
            <b/>
            <sz val="9"/>
            <color indexed="81"/>
            <rFont val="Tahoma"/>
            <family val="2"/>
          </rPr>
          <t xml:space="preserve">[Primary: Loss provisions held]
</t>
        </r>
      </text>
    </comment>
    <comment ref="S297" authorId="1" shapeId="0">
      <text>
        <r>
          <rPr>
            <b/>
            <sz val="9"/>
            <color indexed="81"/>
            <rFont val="Tahoma"/>
            <family val="2"/>
          </rPr>
          <t xml:space="preserve">[Primary: Cumulative Write-offs]
</t>
        </r>
      </text>
    </comment>
    <comment ref="T297" authorId="1" shapeId="0">
      <text>
        <r>
          <rPr>
            <b/>
            <sz val="9"/>
            <color indexed="81"/>
            <rFont val="Tahoma"/>
            <family val="2"/>
          </rPr>
          <t xml:space="preserve">[Primary: Technical prudential write offs or amounts in AUC account outstanding in books of bank]
</t>
        </r>
      </text>
    </comment>
    <comment ref="U297" authorId="1" shapeId="0">
      <text>
        <r>
          <rPr>
            <b/>
            <sz val="9"/>
            <color indexed="81"/>
            <rFont val="Tahoma"/>
            <family val="2"/>
          </rPr>
          <t xml:space="preserve">[Primary: Restructured standard advances outstanding]
</t>
        </r>
      </text>
    </comment>
    <comment ref="F298" authorId="1" shapeId="0">
      <text>
        <r>
          <rPr>
            <b/>
            <sz val="9"/>
            <color indexed="81"/>
            <rFont val="Tahoma"/>
            <family val="2"/>
          </rPr>
          <t xml:space="preserve">[Primary: Funded outstanding advances]
</t>
        </r>
      </text>
    </comment>
    <comment ref="G298" authorId="1" shapeId="0">
      <text>
        <r>
          <rPr>
            <b/>
            <sz val="9"/>
            <color indexed="81"/>
            <rFont val="Tahoma"/>
            <family val="2"/>
          </rPr>
          <t xml:space="preserve">[Primary: Standard advances at the beginning of the period]
</t>
        </r>
      </text>
    </comment>
    <comment ref="H298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beginning of the period]
</t>
        </r>
      </text>
    </comment>
    <comment ref="I298" authorId="1" shapeId="0">
      <text>
        <r>
          <rPr>
            <b/>
            <sz val="9"/>
            <color indexed="81"/>
            <rFont val="Tahoma"/>
            <family val="2"/>
          </rPr>
          <t xml:space="preserve">[Primary: New acreation to NPAs from standard advances during the period]
</t>
        </r>
      </text>
    </comment>
    <comment ref="J298" authorId="1" shapeId="0">
      <text>
        <r>
          <rPr>
            <b/>
            <sz val="9"/>
            <color indexed="81"/>
            <rFont val="Tahoma"/>
            <family val="2"/>
          </rPr>
          <t xml:space="preserve">[Primary: Up-gradation (April to date)]
</t>
        </r>
      </text>
    </comment>
    <comment ref="K298" authorId="1" shapeId="0">
      <text>
        <r>
          <rPr>
            <b/>
            <sz val="9"/>
            <color indexed="81"/>
            <rFont val="Tahoma"/>
            <family val="2"/>
          </rPr>
          <t xml:space="preserve">[Primary: Actual recoveries (April to date)]
</t>
        </r>
      </text>
    </comment>
    <comment ref="L298" authorId="1" shapeId="0">
      <text>
        <r>
          <rPr>
            <b/>
            <sz val="9"/>
            <color indexed="81"/>
            <rFont val="Tahoma"/>
            <family val="2"/>
          </rPr>
          <t xml:space="preserve">[Primary: Write-offs (April to date)]
</t>
        </r>
      </text>
    </comment>
    <comment ref="M298" authorId="1" shapeId="0">
      <text>
        <r>
          <rPr>
            <b/>
            <sz val="9"/>
            <color indexed="81"/>
            <rFont val="Tahoma"/>
            <family val="2"/>
          </rPr>
          <t xml:space="preserve">[Primary: Reduction addition due to RBI instruction and or any other reason]
</t>
        </r>
      </text>
    </comment>
    <comment ref="N298" authorId="1" shapeId="0">
      <text>
        <r>
          <rPr>
            <b/>
            <sz val="9"/>
            <color indexed="81"/>
            <rFont val="Tahoma"/>
            <family val="2"/>
          </rPr>
          <t xml:space="preserve">[Primary: Gross NPAs at end of the period]
</t>
        </r>
      </text>
    </comment>
    <comment ref="O298" authorId="1" shapeId="0">
      <text>
        <r>
          <rPr>
            <b/>
            <sz val="9"/>
            <color indexed="81"/>
            <rFont val="Tahoma"/>
            <family val="2"/>
          </rPr>
          <t xml:space="preserve">[Primary: Substandard advances]
</t>
        </r>
      </text>
    </comment>
    <comment ref="P298" authorId="1" shapeId="0">
      <text>
        <r>
          <rPr>
            <b/>
            <sz val="9"/>
            <color indexed="81"/>
            <rFont val="Tahoma"/>
            <family val="2"/>
          </rPr>
          <t xml:space="preserve">[Primary: Doubtful advances]
</t>
        </r>
      </text>
    </comment>
    <comment ref="Q298" authorId="1" shapeId="0">
      <text>
        <r>
          <rPr>
            <b/>
            <sz val="9"/>
            <color indexed="81"/>
            <rFont val="Tahoma"/>
            <family val="2"/>
          </rPr>
          <t xml:space="preserve">[Primary: Loss advances]
</t>
        </r>
      </text>
    </comment>
    <comment ref="R298" authorId="2" shapeId="0">
      <text>
        <r>
          <rPr>
            <b/>
            <sz val="9"/>
            <color indexed="81"/>
            <rFont val="Tahoma"/>
            <family val="2"/>
          </rPr>
          <t xml:space="preserve">[Primary: Loss provisions held]
</t>
        </r>
      </text>
    </comment>
    <comment ref="S298" authorId="1" shapeId="0">
      <text>
        <r>
          <rPr>
            <b/>
            <sz val="9"/>
            <color indexed="81"/>
            <rFont val="Tahoma"/>
            <family val="2"/>
          </rPr>
          <t xml:space="preserve">[Primary: Cumulative Write-offs]
</t>
        </r>
      </text>
    </comment>
    <comment ref="T298" authorId="1" shapeId="0">
      <text>
        <r>
          <rPr>
            <b/>
            <sz val="9"/>
            <color indexed="81"/>
            <rFont val="Tahoma"/>
            <family val="2"/>
          </rPr>
          <t xml:space="preserve">[Primary: Technical prudential write offs or amounts in AUC account outstanding in books of bank]
</t>
        </r>
      </text>
    </comment>
    <comment ref="U298" authorId="1" shapeId="0">
      <text>
        <r>
          <rPr>
            <b/>
            <sz val="9"/>
            <color indexed="81"/>
            <rFont val="Tahoma"/>
            <family val="2"/>
          </rPr>
          <t xml:space="preserve">[Primary: Restructured standard advances outstanding]
</t>
        </r>
      </text>
    </comment>
    <comment ref="F302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sharedStrings.xml><?xml version="1.0" encoding="utf-8"?>
<sst xmlns="http://schemas.openxmlformats.org/spreadsheetml/2006/main" count="5190" uniqueCount="2365">
  <si>
    <t>in-rbi-rep.xsd#in-rbi-rep_InvestmentsNatureDimension::in-rbi-rep.xsd#in-rbi-rep_HeldForTradingMember</t>
  </si>
  <si>
    <t>in-rbi-rep.xsd#in-rbi-rep_DistributionOfLoansAssetsAxis::in-rbi-rep.xsd#in-rbi-rep_OtherIndustryMember</t>
  </si>
  <si>
    <t>in-rbi-rep.xsd#in-rbi-rep_AmountOutstandingWhoseAccountRestructured</t>
  </si>
  <si>
    <t>in-rbi-rep.xsd#in-rbi-rep_WriteOffs</t>
  </si>
  <si>
    <t>fn_G16_37_11022015</t>
  </si>
  <si>
    <t xml:space="preserve">      4.7 Advances to Individuals against Shares, Bonds, etc.</t>
  </si>
  <si>
    <t xml:space="preserve">      4.8 Other Retail Loans</t>
  </si>
  <si>
    <t>in-rbi-rep.xsd#in-rbi-rep_DistributionOfExportCreditAxis::in-rbi-rep.xsd#in-rbi-rep_PreShipmentMember:::in-rbi-rep.xsd#in-rbi-rep_TypeOfExportCreditAxis::in-rbi-rep.xsd#in-rbi-rep_TotalDisbursalsOfExportCreditMember</t>
  </si>
  <si>
    <t>ead8f50a-b46c-47dc-bf68-e4ed8dc344f8:~:NotMandatory:~:True:~:False:~::~::~:False:~::~::~:False:~::~::~:</t>
  </si>
  <si>
    <t>ff5bd487-14cc-4775-a30f-5f88ab7c1c0f:~:Exposures to Sensitive Sectors:~:NotMandatory:~:True:~::~:</t>
  </si>
  <si>
    <t>2. Change in classification from previous period (+/-)</t>
  </si>
  <si>
    <t>4. Amounts recovered (-)</t>
  </si>
  <si>
    <t>5. Amounts written off (-)</t>
  </si>
  <si>
    <t>in-rbi-rep.xsd#in-rbi-rep_CategoriesOfExposureAxis::in-rbi-rep.xsd#in-rbi-rep_ExposuresInRupeesMember:::in-rbi-rep.xsd#in-rbi-rep_DetailsOfExposureToMFIsSHGsSmallTinyAndMediumEnterprisesAxis::in-rbi-rep.xsd#in-rbi-rep_ExposuresToMicroSmallAndMediumEnterprisesMember</t>
  </si>
  <si>
    <t>B. Micro, Small and Medium Enterprises</t>
  </si>
  <si>
    <t>in-rbi-rep.xsd#in-rbi-rep_CategoriesOfExposureAxis::in-rbi-rep.xsd#in-rbi-rep_ExposuresInRupeesMember:::in-rbi-rep.xsd#in-rbi-rep_DetailsOfExposureToMFIsSHGsSmallTinyAndMediumEnterprisesAxis::in-rbi-rep.xsd#in-rbi-rep_DirectExposureMember</t>
  </si>
  <si>
    <t>B.1 Direct Exposure</t>
  </si>
  <si>
    <t>in-rbi-rep.xsd#in-rbi-rep_NumberOfCasesWhereCompromiseProposalsReceived</t>
  </si>
  <si>
    <t>97c8b1b7-2ae5-42f7-a113-c96559715701:~:Total Top Impaired Credits:~:NotMandatory:~:True:~::~:</t>
  </si>
  <si>
    <t>fn_R266_80_16032015</t>
  </si>
  <si>
    <t>in-rbi-rep.xsd#in-rbi-rep_NameOfIndustryAxis::in-rbi-rep.xsd#in-rbi-rep_SewageCollectionTreatmentDisposalSystemMember</t>
  </si>
  <si>
    <t>in-rbi-rep.xsd#in-rbi-rep_NameOfIndustryAxis::in-rbi-rep.xsd#in-rbi-rep_IrrigationMember</t>
  </si>
  <si>
    <t>in-rbi-rep.xsd#in-rbi-rep_NameOfIndustryAxis::in-rbi-rep.xsd#in-rbi-rep_StormWaterDrainageSystemMember</t>
  </si>
  <si>
    <t>in-rbi-rep.xsd#in-rbi-rep_NameOfIndustryAxis::in-rbi-rep.xsd#in-rbi-rep_SlurryPipelinesMember</t>
  </si>
  <si>
    <t>in-rbi-rep.xsd#in-rbi-rep_NameOfIndustryAxis::in-rbi-rep.xsd#in-rbi-rep_CommunicationMember</t>
  </si>
  <si>
    <t>2f295d36-08e9-4100-8cec-fdb1e4363a20:~:Part A: Quality of Loan Assets - Sectoral Analysis:~:NotMandatory:~:True:~::~:</t>
  </si>
  <si>
    <t>in-rbi-rep.xsd#in-rbi-rep_OtherNonFoodCreditAxis</t>
  </si>
  <si>
    <t>48c04234-fa92-46f7-9a9f-2fc3a3f59624:~:Part A: Quality of Loan Assets - Sectoral Analysis:~:NotMandatory:~:True:~::~:</t>
  </si>
  <si>
    <t>1. Agriculture and Allied Activities (a + b = I + II)</t>
  </si>
  <si>
    <t xml:space="preserve">a. Direct </t>
  </si>
  <si>
    <t>b. Indirect</t>
  </si>
  <si>
    <t>I. Crop</t>
  </si>
  <si>
    <t>II. Non-Crop</t>
  </si>
  <si>
    <t>2. Micro and Small Enterprises (a + b)</t>
  </si>
  <si>
    <t>a. Micro Enterprises (a.1 to a.3)</t>
  </si>
  <si>
    <t xml:space="preserve">     a.1 Manufacturing</t>
  </si>
  <si>
    <t xml:space="preserve">     a.2 Services</t>
  </si>
  <si>
    <t xml:space="preserve">     a.3 Others, if any, please specify</t>
  </si>
  <si>
    <t>A. Priority Sector</t>
  </si>
  <si>
    <t>0acb16f5-fd25-4b31-b994-d50bdf85b98f:~:Part A: Quality of Loan Assets - Sectoral Analysis:~:NotMandatory:~:True:~::~:</t>
  </si>
  <si>
    <t>in-rbi-rep.xsd#in-rbi-rep_OtherMicroEnterpriseAxis</t>
  </si>
  <si>
    <t>in-rbi-rep.xsd#in-rbi-rep_CategoryOfSecuritiesAxis::in-rbi-rep.xsd#in-rbi-rep_UnlistedSecuritiesMember:::in-rbi-rep.xsd#in-rbi-rep_SecuritiesTypeAxis::in-rbi-rep.xsd#in-rbi-rep_AggregateListedSecuritiesMember</t>
  </si>
  <si>
    <t>in-rbi-rep.xsd#in-rbi-rep_CategoryOfSecuritiesAxis::in-rbi-rep.xsd#in-rbi-rep_EquitiesMember:::in-rbi-rep.xsd#in-rbi-rep_SecuritiesTypeAxis::in-rbi-rep.xsd#in-rbi-rep_ListedEquitiesMember</t>
  </si>
  <si>
    <t>in-rbi-rep.xsd#in-rbi-rep_CategoryOfSecuritiesAxis::in-rbi-rep.xsd#in-rbi-rep_EquitiesMember:::in-rbi-rep.xsd#in-rbi-rep_SecuritiesTypeAxis::in-rbi-rep.xsd#in-rbi-rep_UnlistedEquitiesMember</t>
  </si>
  <si>
    <t>in-rbi-rep.xsd#in-rbi-rep_CategoryOfSecuritiesAxis::in-rbi-rep.xsd#in-rbi-rep_EquitiesMember:::in-rbi-rep.xsd#in-rbi-rep_SecuritiesTypeAxis::in-rbi-rep.xsd#in-rbi-rep_AggregateEquitiesMember</t>
  </si>
  <si>
    <t>in-rbi-rep.xsd#in-rbi-rep_SectorsAxis::in-rbi-rep.xsd#in-rbi-rep_TradeMember</t>
  </si>
  <si>
    <t>in-rbi-rep.xsd#in-rbi-rep_SectorsAxis::in-rbi-rep.xsd#in-rbi-rep_WholesaleMember</t>
  </si>
  <si>
    <t>in-rbi-rep.xsd#in-rbi-rep_SectorsAxis::in-rbi-rep.xsd#in-rbi-rep_RetailTradeMember</t>
  </si>
  <si>
    <t>in-rbi-rep.xsd#in-rbi-rep_SectorsAxis::in-rbi-rep.xsd#in-rbi-rep_CommercialRealStateMember</t>
  </si>
  <si>
    <t>in-rbi-rep.xsd#in-rbi-rep_SectorsAxis::in-rbi-rep.xsd#in-rbi-rep_AviationMember</t>
  </si>
  <si>
    <t>in-rbi-rep.xsd#in-rbi-rep_DistributionOfExportCreditAxis::in-rbi-rep.xsd#in-rbi-rep_PreShipmentMember:::in-rbi-rep.xsd#in-rbi-rep_TypeOfExportCreditAxis::in-rbi-rep.xsd#in-rbi-rep_RupeeCreditMember</t>
  </si>
  <si>
    <t>in-rbi-rep.xsd#in-rbi-rep_DistributionOfExportCreditAxis::in-rbi-rep.xsd#in-rbi-rep_PreShipmentMember:::in-rbi-rep.xsd#in-rbi-rep_TypeOfExportCreditAxis::in-rbi-rep.xsd#in-rbi-rep_PackingCreditInForeignCurrencyMember</t>
  </si>
  <si>
    <t>in-rbi-rep.xsd#in-rbi-rep_DistributionOfExportCreditAxis::in-rbi-rep.xsd#in-rbi-rep_PostShipmentMember:::in-rbi-rep.xsd#in-rbi-rep_TypeOfExportCreditAxis::in-rbi-rep.xsd#in-rbi-rep_RupeeCreditMember</t>
  </si>
  <si>
    <t>in-rbi-rep.xsd#in-rbi-rep_DistributionOfExportCreditAxis::in-rbi-rep.xsd#in-rbi-rep_PostShipmentMember:::in-rbi-rep.xsd#in-rbi-rep_TypeOfExportCreditAxis::in-rbi-rep.xsd#in-rbi-rep_ExportBillsRediscountedAbroadMember</t>
  </si>
  <si>
    <t>in-rbi-rep.xsd#in-rbi-rep_DistributionOfExportCreditAxis::in-rbi-rep.xsd#in-rbi-rep_PostShipmentMember:::in-rbi-rep.xsd#in-rbi-rep_TypeOfExportCreditAxis::in-rbi-rep.xsd#in-rbi-rep_DeferredPaymentMember</t>
  </si>
  <si>
    <t>2.Venture Capital Fund</t>
  </si>
  <si>
    <t>3.Mortgage backed Securities</t>
  </si>
  <si>
    <t>4.Securities issued by ARCs</t>
  </si>
  <si>
    <t>5.Other Asset backed Securities</t>
  </si>
  <si>
    <t>6.Other Corporate Bonds and Debentures</t>
  </si>
  <si>
    <t>7.Mutual funds(Including Units)</t>
  </si>
  <si>
    <t>8.Others</t>
  </si>
  <si>
    <t>I. Sub Total (Listed)</t>
  </si>
  <si>
    <t>in-rbi-rep.xsd#in-rbi-rep_CategoryOfSecuritiesAxis::in-rbi-rep.xsd#in-rbi-rep_ListedSecuritiesMember:::in-rbi-rep.xsd#in-rbi-rep_SecuritiesTypeAxis::in-rbi-rep.xsd#in-rbi-rep_SecuritiesIssuedByARCsMember</t>
  </si>
  <si>
    <t>in-rbi-rep.xsd#in-rbi-rep_CategoryOfSecuritiesAxis::in-rbi-rep.xsd#in-rbi-rep_ListedSecuritiesMember:::in-rbi-rep.xsd#in-rbi-rep_SecuritiesTypeAxis::in-rbi-rep.xsd#in-rbi-rep_OtherAssetBackedSecuritiesMember</t>
  </si>
  <si>
    <t>in-rbi-rep.xsd#in-rbi-rep_CategoryOfSecuritiesAxis::in-rbi-rep.xsd#in-rbi-rep_ListedSecuritiesMember:::in-rbi-rep.xsd#in-rbi-rep_SecuritiesTypeAxis::in-rbi-rep.xsd#in-rbi-rep_OtherCorporateBondsAndDebenturesMember</t>
  </si>
  <si>
    <t xml:space="preserve">      3.c Large</t>
  </si>
  <si>
    <t>in-rbi-rep.xsd#in-rbi-rep_DistributionOfLoansAssetsAxis::in-rbi-rep.xsd#in-rbi-rep_NBFCsMember</t>
  </si>
  <si>
    <t>in-rbi-rep.xsd#in-rbi-rep_DistributionOfLoansAssetsAxis::in-rbi-rep.xsd#in-rbi-rep_ServicesMember</t>
  </si>
  <si>
    <t>48228f06-1c20-4c61-940f-761e75b2119e:~:Part A: Quality of Loan Assets - Sectoral Analysis:~:NotMandatory:~:True:~::~:</t>
  </si>
  <si>
    <t>in-rbi-rep.xsd#in-rbi-rep_DetailsOfOtherServicesAxis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</si>
  <si>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</si>
  <si>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</si>
  <si>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</si>
  <si>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</si>
  <si>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</si>
  <si>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</si>
  <si>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</si>
  <si>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</si>
  <si>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</si>
  <si>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</si>
  <si>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</si>
  <si>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</si>
  <si>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</si>
  <si>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</si>
  <si>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</si>
  <si>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</si>
  <si>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</si>
  <si>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</si>
  <si>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</si>
  <si>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</si>
  <si>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</si>
  <si>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</si>
  <si>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</si>
  <si>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</si>
  <si>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</si>
  <si>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</si>
  <si>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</si>
  <si>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</si>
  <si>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in-rbi-rep.xsd#in-rbi-rep_CategoryOfSecuritiesAxis::in-rbi-rep.xsd#in-rbi-rep_DatedSecuritiesMember</t>
  </si>
  <si>
    <t>in-rbi-rep.xsd#in-rbi-rep_CategoryOfSecuritiesAxis::in-rbi-rep.xsd#in-rbi-rep_GovernmentOfIndiaMember</t>
  </si>
  <si>
    <t>in-rbi-rep.xsd#in-rbi-rep_CategoryOfSecuritiesAxis::in-rbi-rep.xsd#in-rbi-rep_StateGovernmentMember</t>
  </si>
  <si>
    <t>in-rbi-rep.xsd#in-rbi-rep_SourcesOfRecoveriesOfNPAsAxis::in-rbi-rep.xsd#in-rbi-rep_LokAdalatMember</t>
  </si>
  <si>
    <t>in-rbi-rep.xsd#in-rbi-rep_RegionOfBusinessAxis::in-rbi-rep.xsd#in-rbi-rep_DomesticMember</t>
  </si>
  <si>
    <t>eaeb33fc-cc38-4e41-85dc-4bac098884e1:~:NotMandatory:~:True:~:False:~::~::~:False:~::~::~:False:~::~::~:</t>
  </si>
  <si>
    <t>d52238f0-16b5-471f-add7-859a70351d95:~:Change in Asset Quality Profile In the Quarter:~:NotMandatory:~:True:~::~:</t>
  </si>
  <si>
    <t>Loans &amp; Advances</t>
  </si>
  <si>
    <t>in-rbi-rep.xsd#in-rbi-rep_LossAdvances</t>
  </si>
  <si>
    <t>in-rbi-rep.xsd#in-rbi-rep_CategoriesOfExposureAxis::in-rbi-rep.xsd#in-rbi-rep_ExposuresInForeignCurrenciesMember:::in-rbi-rep.xsd#in-rbi-rep_DetailsOfExposureToMFIsSHGsSmallTinyAndMediumEnterprisesAxis::in-rbi-rep.xsd#in-rbi-rep_DirectExposureMember</t>
  </si>
  <si>
    <t>F.1 Direct Exposure</t>
  </si>
  <si>
    <t>in-rbi-rep.xsd#in-rbi-rep_DateOfSanctionOfTopImpairedCredit</t>
  </si>
  <si>
    <t>in-rbi-rep.xsd#in-rbi-rep_LoansAndAdvances</t>
  </si>
  <si>
    <t>in-rbi-rep.xsd#in-rbi-rep_ContingentCredits</t>
  </si>
  <si>
    <t>in-rbi-rep.xsd#in-rbi-rep_AggregateCreditExposure</t>
  </si>
  <si>
    <t>in-rbi-rep.xsd#in-rbi-rep_RiskClassificationOfImpairedCredit</t>
  </si>
  <si>
    <t>d70671ca-d841-4fda-904a-822e80dd8149:~:NotMandatory:~:True:~:False:~::~::~:False:~::~::~:False:~::~::~: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</si>
  <si>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</si>
  <si>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</si>
  <si>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</si>
  <si>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</si>
  <si>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</si>
  <si>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</si>
  <si>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</si>
  <si>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</si>
  <si>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</si>
  <si>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</si>
  <si>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</si>
  <si>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</si>
  <si>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</si>
  <si>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</si>
  <si>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</si>
  <si>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</si>
  <si>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</si>
  <si>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</si>
  <si>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</si>
  <si>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</si>
  <si>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</si>
  <si>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</si>
  <si>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</si>
  <si>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</si>
  <si>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</si>
  <si>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</si>
  <si>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</si>
  <si>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</si>
  <si>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</si>
  <si>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</si>
  <si>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</si>
  <si>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</si>
  <si>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</si>
  <si>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</si>
  <si>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</si>
  <si>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</si>
  <si>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</si>
  <si>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</si>
  <si>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</si>
  <si>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</si>
  <si>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</si>
  <si>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</si>
  <si>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</si>
  <si>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</si>
  <si>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</si>
  <si>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</si>
  <si>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</si>
  <si>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</si>
  <si>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</si>
  <si>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</si>
  <si>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</si>
  <si>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</si>
  <si>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</si>
  <si>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</si>
  <si>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</si>
  <si>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</si>
  <si>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in-rbi-rep.xsd#in-rbi-rep_NewAdditionDuringThePeriod</t>
  </si>
  <si>
    <t>in-rbi-rep.xsd#in-rbi-rep_NewAdditionsDuringTheFinancialYearPeriod</t>
  </si>
  <si>
    <t>in-rbi-rep.xsd#in-rbi-rep_ReductionsDuringTheFinancialYearPeriod</t>
  </si>
  <si>
    <t>Over the 25% Ceiling - Debt Instruments</t>
  </si>
  <si>
    <t>Held To Maturity</t>
  </si>
  <si>
    <t>7d5c5462-8b09-4eea-97cf-c02668fb1f4b:~:IndustryBreakUP:~:NotMandatory:~:True:~::~:</t>
  </si>
  <si>
    <t>All Industries (A to S)</t>
  </si>
  <si>
    <t>in-rbi-rep.xsd#in-rbi-rep_NameOfIndustryAxis::in-rbi-rep.xsd#in-rbi-rep_AllIndustriesMember</t>
  </si>
  <si>
    <t>in-rbi-rep.xsd#in-rbi-rep_NameOfIndustryAxis::in-rbi-rep.xsd#in-rbi-rep_ResiduaryOtherAdvancesToTallyWithGrossAdvancesMember</t>
  </si>
  <si>
    <t>in-rbi-rep.xsd#in-rbi-rep_NameOfIndustryAxis::in-rbi-rep.xsd#in-rbi-rep_AggregateLoansAndAdvancesMember</t>
  </si>
  <si>
    <t>in-rbi-rep.xsd#in-rbi-rep_EMailIDOfAuthorisedReportingOfficial</t>
  </si>
  <si>
    <t>in-rbi-rep.xsd#in-rbi-rep_PartPaymentRecievedAndKeptInSuspenseAccountOrOtherSimilarAccount</t>
  </si>
  <si>
    <t>in-rbi-rep.xsd#in-rbi-rep_LossProvisionsHeld</t>
  </si>
  <si>
    <t>in-rbi-rep.xsd#in-rbi-rep_ProvisionAsPercentageOfTotal</t>
  </si>
  <si>
    <t>in-rbi-rep.xsd#in-rbi-rep_NetAdvances</t>
  </si>
  <si>
    <t>in-rbi-rep.xsd#in-rbi-rep_PercentageToTotalAdvances</t>
  </si>
  <si>
    <t>in-rbi-rep.xsd#in-rbi-rep_AmountOfTechnicalWriteoff</t>
  </si>
  <si>
    <t>in-rbi-rep.xsd#in-rbi-rep_InterestReceivableOnNPAs</t>
  </si>
  <si>
    <t>1. Standard #</t>
  </si>
  <si>
    <t>... of which restructured</t>
  </si>
  <si>
    <t>in-rbi-rep.xsd#in-rbi-rep_SecuritiesTypeAxis::in-rbi-rep.xsd#in-rbi-rep_AggregateDebtSecuritiesMember</t>
  </si>
  <si>
    <t>in-rbi-rep.xsd#in-rbi-rep_SecuritiesTypeAxis::in-rbi-rep.xsd#in-rbi-rep_AggregateSecuritiesAndEquitiesMember</t>
  </si>
  <si>
    <t>b92b7ed5-26be-4bc3-bc3a-69a93e8ad06e:~:NotMandatory:~:True:~:False:~::~::~:False:~::~::~:False:~::~::~:</t>
  </si>
  <si>
    <t>0e583373-95e8-456f-a167-bedd897a639b:~: IndustryBreakup:~:NotMandatory:~:True:~::~:</t>
  </si>
  <si>
    <t>in-rbi-rep.xsd#in-rbi-rep_OtherIndustriesAxis</t>
  </si>
  <si>
    <t>% to Total in Gross amt</t>
  </si>
  <si>
    <t>Balance in interest suspense account ,if maintained</t>
  </si>
  <si>
    <t xml:space="preserve">ECGC Claims recd. Pending Adjustment   </t>
  </si>
  <si>
    <t>Part Payment recd from borrowers pending appropriation</t>
  </si>
  <si>
    <t>Provision held</t>
  </si>
  <si>
    <t>Net Advances</t>
  </si>
  <si>
    <t>% to total in Net advances</t>
  </si>
  <si>
    <t>Amt of technical writeoff, if any</t>
  </si>
  <si>
    <t>Part A - Classification of Risk Assets</t>
  </si>
  <si>
    <t>Risk Category</t>
  </si>
  <si>
    <t>in-rbi-rep.xsd#in-rbi-rep_AmountOutstanding</t>
  </si>
  <si>
    <t>in-rbi-rep.xsd#in-rbi-rep_PercentageOutstandingAmount</t>
  </si>
  <si>
    <t>in-rbi-rep.xsd#in-rbi-rep_BalanceInInterestSuspenseAccount</t>
  </si>
  <si>
    <t>in-rbi-rep.xsd#in-rbi-rep_ECGCClaimsReceivedPendingAdjustment</t>
  </si>
  <si>
    <t>fn_P249_20_12032015</t>
  </si>
  <si>
    <t>Doubtful advances</t>
  </si>
  <si>
    <t>fn_P263_21_12032015</t>
  </si>
  <si>
    <t>fn_P264_22_12032015</t>
  </si>
  <si>
    <t>fn_P265_23_12032015</t>
  </si>
  <si>
    <t>fn_P266_24_12032015</t>
  </si>
  <si>
    <t>fn_Q249_25_12032015</t>
  </si>
  <si>
    <t>Loss advances</t>
  </si>
  <si>
    <t>fn_Q263_26_12032015</t>
  </si>
  <si>
    <t>fn_Q264_27_12032015</t>
  </si>
  <si>
    <t>fn_Q265_28_12032015</t>
  </si>
  <si>
    <t>fn_Q266_29_12032015</t>
  </si>
  <si>
    <t>fn_Q266_30_12032015</t>
  </si>
  <si>
    <t>fn_R249_31_12032015</t>
  </si>
  <si>
    <t>Loss provisions held</t>
  </si>
  <si>
    <t>fn_R263_32_12032015</t>
  </si>
  <si>
    <t>fn_R264_33_12032015</t>
  </si>
  <si>
    <t>fn_R265_34_12032015</t>
  </si>
  <si>
    <t>fn_S249_35_12032015</t>
  </si>
  <si>
    <t>fn_S263_36_12032015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</si>
  <si>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</si>
  <si>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</si>
  <si>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</si>
  <si>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</si>
  <si>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</si>
  <si>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</si>
  <si>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</si>
  <si>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</si>
  <si>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</si>
  <si>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Macau, Patacas</t>
  </si>
  <si>
    <t>#TABLE#</t>
  </si>
  <si>
    <t>#LAYOUTSCSR#</t>
  </si>
  <si>
    <t>#LAYOUTECSR#</t>
  </si>
  <si>
    <t>#LAYOUTSCER#</t>
  </si>
  <si>
    <t>#LAYOUTECER#</t>
  </si>
  <si>
    <t>Korea (South), Won</t>
  </si>
  <si>
    <t>KWD</t>
  </si>
  <si>
    <t>Kuwait, Dinars</t>
  </si>
  <si>
    <t>KGS</t>
  </si>
  <si>
    <t>in-rbi-rep.xsd#in-rbi-rep_CategoryOfSecuritiesAxis::in-rbi-rep.xsd#in-rbi-rep_QuotedMutualFundsMember</t>
  </si>
  <si>
    <t>Non Fund Based</t>
  </si>
  <si>
    <t>IV. Units of Mutual Funds: ( 1+2)</t>
  </si>
  <si>
    <t>Grand Total (I+II+III+IV)</t>
  </si>
  <si>
    <t>E. Investments in non-SLR securities (as per extant DBR guidelines for monitoring prudential limits on investments in non-SLR securities) as at the end of previous March</t>
  </si>
  <si>
    <t>in-rbi-rep.xsd#in-rbi-rep_AddressOfReportingInstitution</t>
  </si>
  <si>
    <t>d89fd08b-ca3f-409d-afce-8c8fd6939752:~:LAyout 1:~:NotMandatory:~:True:~::~:</t>
  </si>
  <si>
    <t>in-rbi-rep.xsd#in-rbi-rep_LastDateOfProvisionReview</t>
  </si>
  <si>
    <t xml:space="preserve">6. Change in loans and advances due to exchange rate fluctuation </t>
  </si>
  <si>
    <t>in-rbi-rep.xsd#in-rbi-rep_CategoryOfSecuritiesAxis::in-rbi-rep.xsd#in-rbi-rep_UnquotedMutualFundsMember</t>
  </si>
  <si>
    <t>in-rbi-rep.xsd#in-rbi-rep_NameOfIndustryAxis::in-rbi-rep.xsd#in-rbi-rep_OtherMetalAndMetalProductsMember</t>
  </si>
  <si>
    <t>in-rbi-rep.xsd#in-rbi-rep_NameOfIndustryAxis::in-rbi-rep.xsd#in-rbi-rep_AllEngineeringMember</t>
  </si>
  <si>
    <t>in-rbi-rep.xsd#in-rbi-rep_NameOfIndustryAxis::in-rbi-rep.xsd#in-rbi-rep_ElectronicsMember</t>
  </si>
  <si>
    <t>in-rbi-rep.xsd#in-rbi-rep_NameOfIndustryAxis::in-rbi-rep.xsd#in-rbi-rep_OthersEngineeringMember</t>
  </si>
  <si>
    <t>in-rbi-rep.xsd#in-rbi-rep_NameOfIndustryAxis::in-rbi-rep.xsd#in-rbi-rep_VehiclesVehiclePartsAndTransportEquipmentsMember</t>
  </si>
  <si>
    <t>in-rbi-rep.xsd#in-rbi-rep_NameOfIndustryAxis::in-rbi-rep.xsd#in-rbi-rep_GemsAndJewelleryMember</t>
  </si>
  <si>
    <t>in-rbi-rep.xsd#in-rbi-rep_NameOfIndustryAxis::in-rbi-rep.xsd#in-rbi-rep_ConstructionMember</t>
  </si>
  <si>
    <t>in-rbi-rep.xsd#in-rbi-rep_NameOfIndustryAxis::in-rbi-rep.xsd#in-rbi-rep_InfrastructureMember</t>
  </si>
  <si>
    <t>in-rbi-rep.xsd#in-rbi-rep_NameOfIndustryAxis::in-rbi-rep.xsd#in-rbi-rep_TransportMember</t>
  </si>
  <si>
    <t>in-rbi-rep.xsd#in-rbi-rep_NameOfIndustryAxis::in-rbi-rep.xsd#in-rbi-rep_RoadsBridgesMember</t>
  </si>
  <si>
    <t>in-rbi-rep.xsd#in-rbi-rep_CategoryOfHoldingAxis::in-rbi-rep.xsd#in-rbi-rep_NonBorrowersMember:::in-rbi-rep.xsd#in-rbi-rep_TypeOfHoldingAxis::in-rbi-rep.xsd#in-rbi-rep_CategorywiseHoldingsMember</t>
  </si>
  <si>
    <t>A. Amount of Restructured Standard Loans/Advances at beginning of the FY/Period</t>
  </si>
  <si>
    <t>Part B: Movement in Restructured Standard Loans/Advances (April to Date)</t>
  </si>
  <si>
    <t>B. New additions during the FY/Period</t>
  </si>
  <si>
    <t>B1. Due to Fresh Restructuring during the FY/Period</t>
  </si>
  <si>
    <t xml:space="preserve">        Of  which increase in outstanding due to additional /fresh sanctions to existing restructured accounts</t>
  </si>
  <si>
    <t>B2. Due to Upgradation of Rest NPAs to Rest Standard Advances</t>
  </si>
  <si>
    <t>C. Reductions in Rest Std Adv during the FY/Period</t>
  </si>
  <si>
    <t xml:space="preserve">      C1. Movement of Rest Std Adv to Normal Std Adv</t>
  </si>
  <si>
    <t xml:space="preserve">      C2. Slipped to NPAs</t>
  </si>
  <si>
    <t xml:space="preserve">      C3. Recovery</t>
  </si>
  <si>
    <t xml:space="preserve">      C4. Sold to ARCs/Others</t>
  </si>
  <si>
    <t xml:space="preserve">      C5. Write Offs</t>
  </si>
  <si>
    <t xml:space="preserve">      C6. Others, please specify</t>
  </si>
  <si>
    <t>in-rbi-rep.xsd#in-rbi-rep_AmountOfRestructuredStandardLoansAdvances@http://www.xbrl.org/2003/role/periodStartLabel</t>
  </si>
  <si>
    <t>in-rbi-rep.xsd#in-rbi-rep_NewAdditionsDueToFreshRestructuringDuringThePeriod</t>
  </si>
  <si>
    <t>in-rbi-rep.xsd#in-rbi-rep_IncreaseInOutstandingInExistingRestructuredLoansOutOfNewAdditionsDuringTheFinancialYearPeriod@http://www.xbrl.org/2003/role/terseLabel</t>
  </si>
  <si>
    <t>in-rbi-rep.xsd#in-rbi-rep_NewAdditionsDueToUpgradationOfRestructuredNPAsToRestructuredStdAdvances</t>
  </si>
  <si>
    <t>in-rbi-rep.xsd#in-rbi-rep_MovementofRestStdAdvToNormalStdAdv</t>
  </si>
  <si>
    <t>in-rbi-rep.xsd#in-rbi-rep_ReductionsDuringTheFinancialYearPeriodDueToSlippedToNPAs@http://www.xbrl.org/2003/role/terseLabel</t>
  </si>
  <si>
    <t>in-rbi-rep.xsd#in-rbi-rep_ReductionsDuringTheFinancialYearPeriodDueToRecovery@http://www.xbrl.org/2003/role/terseLabel</t>
  </si>
  <si>
    <t>in-rbi-rep.xsd#in-rbi-rep_ReductionsDuringTheFinancialYearPeriodDueToSoldToARCsOthers@http://www.xbrl.org/2003/role/terseLabel</t>
  </si>
  <si>
    <t>in-rbi-rep.xsd#in-rbi-rep_OtherReductions</t>
  </si>
  <si>
    <t>bfecc2fd-36eb-4251-adb3-8ed0c39b2d00:~:Restructured2:~:NotMandatory:~:True:~::~:</t>
  </si>
  <si>
    <t>in-rbi-rep.xsd#in-rbi-rep_OthersAxis</t>
  </si>
  <si>
    <t>78373ce1-8d40-4c99-a53a-717930124a6d:~:Restructured3:~:NotMandatory:~:True:~::~:</t>
  </si>
  <si>
    <t>D. Amount of Restructured Standard Loans/Advances at end of the FY/Period</t>
  </si>
  <si>
    <t>in-rbi-rep.xsd#in-rbi-rep_AmountOfRestructuredStandardLoansAdvances@http://www.xbrl.org/2003/role/periodEndLabel</t>
  </si>
  <si>
    <t xml:space="preserve">                  R.b.2.2 State Govt PSUs (incl. SEBs)</t>
  </si>
  <si>
    <t xml:space="preserve">                  R.b.2.3 Private Sector</t>
  </si>
  <si>
    <t xml:space="preserve">          R.b.3 Electricity Distribution</t>
  </si>
  <si>
    <t xml:space="preserve">                  R.b.3.1 Central Govt PSUs</t>
  </si>
  <si>
    <t xml:space="preserve">                  R.b.3.2 State Govt PSUs (incl. SEBs)</t>
  </si>
  <si>
    <t xml:space="preserve">                  R.b.3.3 Private Sector</t>
  </si>
  <si>
    <t xml:space="preserve">          R.b.4 Oil Pipelines</t>
  </si>
  <si>
    <t xml:space="preserve">          R.b.5 Oil/Gas/Liquefied Natural Gas (LNG) storage facility</t>
  </si>
  <si>
    <t xml:space="preserve">          R.b.6 Gas Pipelines</t>
  </si>
  <si>
    <t xml:space="preserve">     R.c. Water and Sanitation (c.1 to c.7)</t>
  </si>
  <si>
    <t xml:space="preserve">          R.c.1 Solid Waste Management</t>
  </si>
  <si>
    <t xml:space="preserve">          R.c.2 Water supply pipelines</t>
  </si>
  <si>
    <t xml:space="preserve">          R.c.3 Water treatment plants</t>
  </si>
  <si>
    <t xml:space="preserve">          R.c.4 Sewage collection, treatment and disposal system</t>
  </si>
  <si>
    <t xml:space="preserve">          R.c.5 Irrigation (dams, channels, embankments etc)</t>
  </si>
  <si>
    <t xml:space="preserve">          R.c.6 Storm Water Drainage System</t>
  </si>
  <si>
    <t xml:space="preserve">          R.c.7 Slurry Pipelines</t>
  </si>
  <si>
    <t>Sacrifice on diminution of restructured accounts slipped to NPAs (April to date)</t>
  </si>
  <si>
    <t>fn_J17_81_11022015</t>
  </si>
  <si>
    <t>fn_J20_82_11022015</t>
  </si>
  <si>
    <t>fn_J23_83_11022015</t>
  </si>
  <si>
    <t>fn_J26_84_11022015</t>
  </si>
  <si>
    <t>fn_K14_85_11022015</t>
  </si>
  <si>
    <t>in-rbi-rep.xsd#in-rbi-rep_ActualRecoveries@http://www.xbrl.org/2003/role/terseLabel</t>
  </si>
  <si>
    <t>in-rbi-rep.xsd#in-rbi-rep_WriteOffs@http://www.xbrl.org/2003/role/terseLabel</t>
  </si>
  <si>
    <t>in-rbi-rep.xsd#in-rbi-rep_ReductionAdditionDueToRBIInstructionAndOrAnyOtherReason</t>
  </si>
  <si>
    <t>fba2056b-f431-49c2-b64a-aac3fc2d31f1:~:Part A: Quality of Loan Assets - Sectoral Analysis:~:NotMandatory:~:True:~::~:</t>
  </si>
  <si>
    <t>4. Retail Loans (4.1 to 4.8)</t>
  </si>
  <si>
    <t xml:space="preserve">      4.1 Housing Loans (incl. priority sector Housing)</t>
  </si>
  <si>
    <t xml:space="preserve">      4.2 Consumer Durables</t>
  </si>
  <si>
    <t xml:space="preserve">      4.3 Credit Card Receivables</t>
  </si>
  <si>
    <t xml:space="preserve">      4.4 Vehicle/Auto Loans</t>
  </si>
  <si>
    <t xml:space="preserve">      4.5 Education Loans</t>
  </si>
  <si>
    <t>in-rbi-rep.xsd#in-rbi-rep_TotalNumberOfCases</t>
  </si>
  <si>
    <t>http://www.xbrl.org/2003/role/periodStartLabel</t>
  </si>
  <si>
    <t>Movement from</t>
  </si>
  <si>
    <t>(b)</t>
  </si>
  <si>
    <t xml:space="preserve">(c) </t>
  </si>
  <si>
    <t>(d)</t>
  </si>
  <si>
    <t>(e)</t>
  </si>
  <si>
    <t>(f)</t>
  </si>
  <si>
    <t>(a)</t>
  </si>
  <si>
    <t>From Standard</t>
  </si>
  <si>
    <t>From Sub-standard</t>
  </si>
  <si>
    <t>From Doubtful</t>
  </si>
  <si>
    <t>From Loss</t>
  </si>
  <si>
    <t>Cases pending with DRTs</t>
  </si>
  <si>
    <t>Cost of Filing Cases with DRT</t>
  </si>
  <si>
    <t>Lok Adalat - Cumulative since Inception Lok Adalat</t>
  </si>
  <si>
    <t>Total Cases at the beginning of the Quarter</t>
  </si>
  <si>
    <t>New cases during the Quarter</t>
  </si>
  <si>
    <t>Total Cases at the end of the Quarter</t>
  </si>
  <si>
    <t>Cases Decided at the beginning of the Quarter</t>
  </si>
  <si>
    <t>Cases decided during the Quarter</t>
  </si>
  <si>
    <t>Cases decided at the end of the Quarter</t>
  </si>
  <si>
    <t>Cases where Recovery Effected - at the beginning of the Quarter</t>
  </si>
  <si>
    <t>Cases where Recovery Effected - during the Quarter</t>
  </si>
  <si>
    <t>Cases where Recovery Effected - at the end of the Quarter</t>
  </si>
  <si>
    <t>fn_E101_12_10022015</t>
  </si>
  <si>
    <t>fn_J265_63_12032015</t>
  </si>
  <si>
    <t>fn_J266_64_12032015</t>
  </si>
  <si>
    <t>Up-gradation (April to date)</t>
  </si>
  <si>
    <t>fn_K249_65_12032015</t>
  </si>
  <si>
    <t>Actual recoveries (April to date)</t>
  </si>
  <si>
    <t>fn_K263_66_12032015</t>
  </si>
  <si>
    <t>fn_K264_67_12032015</t>
  </si>
  <si>
    <t>fn_K265_68_12032015</t>
  </si>
  <si>
    <t>fn_K266_69_12032015</t>
  </si>
  <si>
    <t>fn_L249_70_12032015</t>
  </si>
  <si>
    <t>Write-offs (April to date)</t>
  </si>
  <si>
    <t>fn_L263_71_12032015</t>
  </si>
  <si>
    <t>fn_L264_72_12032015</t>
  </si>
  <si>
    <t>fn_L265_73_12032015</t>
  </si>
  <si>
    <t>fn_L266_74_12032015</t>
  </si>
  <si>
    <t>fn_N249_75_12032015</t>
  </si>
  <si>
    <t>fn_N263_76_12032015</t>
  </si>
  <si>
    <t>fn_N264_77_12032015</t>
  </si>
  <si>
    <t>fn_N265_78_12032015</t>
  </si>
  <si>
    <t>fn_N266_79_12032015</t>
  </si>
  <si>
    <t>Held for Trading</t>
  </si>
  <si>
    <t>Market Value</t>
  </si>
  <si>
    <t>Category of Securities</t>
  </si>
  <si>
    <t>1. Government Securities</t>
  </si>
  <si>
    <t>2. Debt Securities</t>
  </si>
  <si>
    <t>3. Equities</t>
  </si>
  <si>
    <t>in-rbi-rep.xsd#in-rbi-rep_SectorsAxis::in-rbi-rep.xsd#in-rbi-rep_OtherServicesMember</t>
  </si>
  <si>
    <t>in-rbi-rep.xsd#in-rbi-rep_SectorsAxis::in-rbi-rep.xsd#in-rbi-rep_MicroAndSmallServicesMember</t>
  </si>
  <si>
    <t>in-rbi-rep.xsd#in-rbi-rep_SectorsAxis::in-rbi-rep.xsd#in-rbi-rep_MediumServicesMember</t>
  </si>
  <si>
    <t>in-rbi-rep.xsd#in-rbi-rep_SectorsAxis::in-rbi-rep.xsd#in-rbi-rep_LargeServicesMember</t>
  </si>
  <si>
    <t>in-rbi-rep.xsd#in-rbi-rep_SectorsAxis::in-rbi-rep.xsd#in-rbi-rep_AgriculturalAndAlliedActivitiesMember</t>
  </si>
  <si>
    <t>in-rbi-rep.xsd#in-rbi-rep_SectorsAxis::in-rbi-rep.xsd#in-rbi-rep_CropMember</t>
  </si>
  <si>
    <t>in-rbi-rep.xsd#in-rbi-rep_SectorsAxis::in-rbi-rep.xsd#in-rbi-rep_NonCropMember</t>
  </si>
  <si>
    <t>in-rbi-rep.xsd#in-rbi-rep_SectorsAxis::in-rbi-rep.xsd#in-rbi-rep_MicroSmallEnterpriseMember</t>
  </si>
  <si>
    <t>in-rbi-rep.xsd#in-rbi-rep_SectorsAxis::in-rbi-rep.xsd#in-rbi-rep_SmallEnterprisesMember</t>
  </si>
  <si>
    <t>in-rbi-rep.xsd#in-rbi-rep_SectorsAxis::in-rbi-rep.xsd#in-rbi-rep_OtherPrioritySectorMember</t>
  </si>
  <si>
    <t>in-rbi-rep.xsd#in-rbi-rep_SectorsAxis::in-rbi-rep.xsd#in-rbi-rep_EducationExcludingNonPriorityMember</t>
  </si>
  <si>
    <t>in-rbi-rep.xsd#in-rbi-rep_SectorsAxis::in-rbi-rep.xsd#in-rbi-rep_HousingExcludingNonPriorityMember</t>
  </si>
  <si>
    <t>in-rbi-rep.xsd#in-rbi-rep_SectorsAxis::in-rbi-rep.xsd#in-rbi-rep_ExportCreditExcludingNonPriorityMember</t>
  </si>
  <si>
    <t>in-rbi-rep.xsd#in-rbi-rep_SectorsAxis::in-rbi-rep.xsd#in-rbi-rep_PSUsMember</t>
  </si>
  <si>
    <t>in-rbi-rep.xsd#in-rbi-rep_SectorsAxis::in-rbi-rep.xsd#in-rbi-rep_OfWhichAdvancesToWeakerSectionsMember</t>
  </si>
  <si>
    <t>in-rbi-rep.xsd#in-rbi-rep_SectorsAxis::in-rbi-rep.xsd#in-rbi-rep_ExportTradeMember</t>
  </si>
  <si>
    <t>in-rbi-rep.xsd#in-rbi-rep_SectorsAxis::in-rbi-rep.xsd#in-rbi-rep_BanksMember</t>
  </si>
  <si>
    <t>in-rbi-rep.xsd#in-rbi-rep_SectorsAxis::in-rbi-rep.xsd#in-rbi-rep_NBFCsMember</t>
  </si>
  <si>
    <t>SectoralCredit</t>
  </si>
  <si>
    <t>fn_O15_31_11022015</t>
  </si>
  <si>
    <t>fn_P15_32_11022015</t>
  </si>
  <si>
    <t>fn_Q15_33_11022015</t>
  </si>
  <si>
    <t>fn_R15_34_11022015</t>
  </si>
  <si>
    <t>fn_S15_35_11022015</t>
  </si>
  <si>
    <t>fn_T15_36_11022015</t>
  </si>
  <si>
    <t>fn_U15_37_11022015</t>
  </si>
  <si>
    <t>in-rbi-rep.xsd#in-rbi-rep_SectorsAxis::in-rbi-rep.xsd#in-rbi-rep_IndustrialServicesMember</t>
  </si>
  <si>
    <t>in-rbi-rep.xsd#in-rbi-rep_SectorsAxis::in-rbi-rep.xsd#in-rbi-rep_IndustriesServicesUnitsMember</t>
  </si>
  <si>
    <t xml:space="preserve">Residuary other advances </t>
  </si>
  <si>
    <t>b85051f7-8b17-4dd1-8960-af067055d5de:~:Part A: Quality of Loan Assets - Sectoral Analysis:~:NotMandatory:~:True:~::~:</t>
  </si>
  <si>
    <t xml:space="preserve">Total Advances (Outstanding) - Funded
</t>
  </si>
  <si>
    <t>Standard Advances at beginning of the year</t>
  </si>
  <si>
    <t>Gross NPAs at begining of the Year</t>
  </si>
  <si>
    <t>New Acretion to NPAs from Standard Advances during (April to Date)</t>
  </si>
  <si>
    <t>Up-gradation (April to Date)</t>
  </si>
  <si>
    <t>in-rbi-rep.xsd#in-rbi-rep_CategoriesOfExposureAxis::in-rbi-rep.xsd#in-rbi-rep_ExposuresInRupeesMember:::in-rbi-rep.xsd#in-rbi-rep_DetailsOfExposureToMFIsSHGsSmallTinyAndMediumEnterprisesAxis::in-rbi-rep.xsd#in-rbi-rep_DirectExposureToMicroEnterprisesMember</t>
  </si>
  <si>
    <t xml:space="preserve">   B.1.1 Micro Enterprises</t>
  </si>
  <si>
    <t>in-rbi-rep.xsd#in-rbi-rep_CategoriesOfExposureAxis::in-rbi-rep.xsd#in-rbi-rep_ExposuresInRupeesMember:::in-rbi-rep.xsd#in-rbi-rep_DetailsOfExposureToMFIsSHGsSmallTinyAndMediumEnterprisesAxis::in-rbi-rep.xsd#in-rbi-rep_DirectExposureToSmallEnterprisesMember</t>
  </si>
  <si>
    <t xml:space="preserve">F. Investments in non-SLR securities which are excluded from  monitoring of prudential limits on unlisted securities , as per extant DBR guidelines </t>
  </si>
  <si>
    <t>in-rbi-rep.xsd#in-rbi-rep_CategoryOfSecuritiesAxis::in-rbi-rep.xsd#in-rbi-rep_ListedSecuritiesMember:::in-rbi-rep.xsd#in-rbi-rep_SecuritiesTypeAxis::in-rbi-rep.xsd#in-rbi-rep_MutualFundsIncludingUnitsMember</t>
  </si>
  <si>
    <t>in-rbi-rep.xsd#in-rbi-rep_CategoryOfSecuritiesAxis::in-rbi-rep.xsd#in-rbi-rep_ListedSecuritiesMember:::in-rbi-rep.xsd#in-rbi-rep_SecuritiesTypeAxis::in-rbi-rep.xsd#in-rbi-rep_OthersMember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</si>
  <si>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</si>
  <si>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</si>
  <si>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</si>
  <si>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</si>
  <si>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</si>
  <si>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</si>
  <si>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</si>
  <si>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</si>
  <si>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</si>
  <si>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</si>
  <si>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</si>
  <si>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</si>
  <si>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</si>
  <si>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</si>
  <si>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</si>
  <si>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</si>
  <si>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</si>
  <si>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</si>
  <si>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</si>
  <si>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</si>
  <si>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Quarterly</t>
  </si>
  <si>
    <t>DRT - Cumulative since Inception of the DRTs</t>
  </si>
  <si>
    <t>Cases Transferred/Filed with DRTs</t>
  </si>
  <si>
    <t>Cases decided by DRTs</t>
  </si>
  <si>
    <t>in-rbi-rep.xsd#in-rbi-rep_CategoryOfSecuritiesAxis::in-rbi-rep.xsd#in-rbi-rep_UnlistedSecuritiesMember:::in-rbi-rep.xsd#in-rbi-rep_SecuritiesTypeAxis::in-rbi-rep.xsd#in-rbi-rep_MutualFundsIncludingUnitsMember</t>
  </si>
  <si>
    <t>in-rbi-rep.xsd#in-rbi-rep_CategoryOfSecuritiesAxis::in-rbi-rep.xsd#in-rbi-rep_UnlistedSecuritiesMember:::in-rbi-rep.xsd#in-rbi-rep_SecuritiesTypeAxis::in-rbi-rep.xsd#in-rbi-rep_OthersMember</t>
  </si>
  <si>
    <t>in-rbi-rep.xsd#in-rbi-rep_NameOfIndustryAxis::in-rbi-rep.xsd#in-rbi-rep_PostHarvestStorageInfrastructureForAgricultureAndHorticultureProduceIncludingColdStorageMember</t>
  </si>
  <si>
    <t xml:space="preserve">          R.e.6 Post harvest storage infrastructure for agriculture 
          and horticultural produce including cold storage</t>
  </si>
  <si>
    <t xml:space="preserve">          R.e.4 Common infrastructure for industrial parks, SEZ, 
          tourism facilities and agriculture markets</t>
  </si>
  <si>
    <t xml:space="preserve">         Industry</t>
  </si>
  <si>
    <t>Industry/Services/Units</t>
  </si>
  <si>
    <t>in-rbi-rep.xsd#in-rbi-rep_NameOfIndustryAxis::in-rbi-rep.xsd#in-rbi-rep_CommonInfrstructureForIndustrialParksSEZTourismFacilitiesAgricultureMarketsMember</t>
  </si>
  <si>
    <t>FI Address</t>
  </si>
  <si>
    <t>Address</t>
  </si>
  <si>
    <t>Provision as % of Gross Amt</t>
  </si>
  <si>
    <t>Part C: Movement in Provisions for NPAs in Loans/Advances (April to Date)</t>
  </si>
  <si>
    <t>#ENDT#</t>
  </si>
  <si>
    <t>#STDT#</t>
  </si>
  <si>
    <t>01-Jul-2015</t>
  </si>
  <si>
    <t># Column 3 and 4 applicable only for securities acquired at a premium to the face value</t>
  </si>
  <si>
    <t>** Provision should be made for each security separately and should not be set off against appreciation in other securities in the same category.</t>
  </si>
  <si>
    <t>I. Held To Maturity Category</t>
  </si>
  <si>
    <t>II. Available for Sale Category</t>
  </si>
  <si>
    <t>** Book Value of individual security would not undergo any change after the revaluation.</t>
  </si>
  <si>
    <t>* Column 3 and 4 applicable only for securities acquired at a premium to the face value.</t>
  </si>
  <si>
    <t xml:space="preserve"> III. Held for Trading Category </t>
  </si>
  <si>
    <t>## Such equity should be valued at cost for a period of two years after commencement of production or 5 years after subscription, whichever is earlier.</t>
  </si>
  <si>
    <t>in-rbi-rep.xsd#in-rbi-rep_CategoriesOfExposureAxis::in-rbi-rep.xsd#in-rbi-rep_ExposuresInForeignCurrenciesMember:::in-rbi-rep.xsd#in-rbi-rep_DetailsOfExposureToMFIsSHGsSmallTinyAndMediumEnterprisesAxis::in-rbi-rep.xsd#in-rbi-rep_IndirectExposureToMicroEnterprisesMember</t>
  </si>
  <si>
    <t xml:space="preserve">    F.2.1 Micro Enterprises</t>
  </si>
  <si>
    <t>in-rbi-rep.xsd#in-rbi-rep_CategoriesOfExposureAxis::in-rbi-rep.xsd#in-rbi-rep_ExposuresInForeignCurrenciesMember:::in-rbi-rep.xsd#in-rbi-rep_DetailsOfExposureToMFIsSHGsSmallTinyAndMediumEnterprisesAxis::in-rbi-rep.xsd#in-rbi-rep_InDirectExposureToSmallEnterprisesMember</t>
  </si>
  <si>
    <t xml:space="preserve">    F.2.2 Small Enterprises</t>
  </si>
  <si>
    <t>fn_F249_0_12032015</t>
  </si>
  <si>
    <t>Funded outstanding advances</t>
  </si>
  <si>
    <t>fn_F263_1_12032015</t>
  </si>
  <si>
    <t>fn_F264_2_12032015</t>
  </si>
  <si>
    <t>fn_F265_3_12032015</t>
  </si>
  <si>
    <t>fn_F266_4_12032015</t>
  </si>
  <si>
    <t>fn_I249_5_12032015</t>
  </si>
  <si>
    <t>in-rbi-rep.xsd#in-rbi-rep_RestructuredLoansAndAdvancesRetainedAxis::in-rbi-rep.xsd#in-rbi-rep_DoubtfulAdvancesMember</t>
  </si>
  <si>
    <t>in-rbi-rep.xsd#in-rbi-rep_RestructuredLoansAndAdvancesRetainedAxis::in-rbi-rep.xsd#in-rbi-rep_LossMember</t>
  </si>
  <si>
    <t>in-rbi-rep.xsd#in-rbi-rep_RestructuredLoansAndAdvancesRetainedAxis::in-rbi-rep.xsd#in-rbi-rep_TotalMember</t>
  </si>
  <si>
    <t>in-rbi-rep.xsd#in-rbi-rep_TypeOfCreditAxis::in-rbi-rep.xsd#in-rbi-rep_SubTotalMember</t>
  </si>
  <si>
    <t>in-rbi-rep.xsd#in-rbi-rep_TypeOfCreditAxis::in-rbi-rep.xsd#in-rbi-rep_GuaranteesOutstandingMember</t>
  </si>
  <si>
    <t>in-rbi-rep.xsd#in-rbi-rep_TypeOfCreditAxis::in-rbi-rep.xsd#in-rbi-rep_LetterOfCreditDocumentaryAndCleanOutstandingMember</t>
  </si>
  <si>
    <t>in-rbi-rep.xsd#in-rbi-rep_TypeOfCreditAxis::in-rbi-rep.xsd#in-rbi-rep_OtherContingentCreditExposureMember</t>
  </si>
  <si>
    <t>in-rbi-rep.xsd#in-rbi-rep_TypeOfCreditAxis::in-rbi-rep.xsd#in-rbi-rep_GrandTotalMember</t>
  </si>
  <si>
    <t>in-rbi-rep.xsd#in-rbi-rep_SecuritiesTypeAxis::in-rbi-rep.xsd#in-rbi-rep_AggregateSecuritiesMember</t>
  </si>
  <si>
    <t>in-rbi-rep.xsd#in-rbi-rep_SecuritiesTypeAxis::in-rbi-rep.xsd#in-rbi-rep_AggregateEquitiesMember</t>
  </si>
  <si>
    <t>in-rbi-rep.xsd#in-rbi-rep_RiskTypeDimension::in-rbi-rep.xsd#in-rbi-rep_LossAssetsMember</t>
  </si>
  <si>
    <t>in-rbi-rep.xsd#in-rbi-rep_RiskTypeDimension::in-rbi-rep.xsd#in-rbi-rep_TotalMember</t>
  </si>
  <si>
    <t>Last date of portfolio review</t>
  </si>
  <si>
    <t>Last date of provisioning review</t>
  </si>
  <si>
    <t>b. Medium and Large Services (other than PSUs)</t>
  </si>
  <si>
    <t>c.  Public Sector Units)</t>
  </si>
  <si>
    <t>d. All Others, pl. specify</t>
  </si>
  <si>
    <t>B.Other than Priority Sector</t>
  </si>
  <si>
    <t>7f0eeff1-82b6-4319-8808-360b69a4dda1:~:Part A: Quality of Loan Assets - Sectoral Analysis:~:NotMandatory:~:True:~::~:</t>
  </si>
  <si>
    <t>in-rbi-rep.xsd#in-rbi-rep_SectorOtherThanPrioritySectorAxis</t>
  </si>
  <si>
    <t>f0133b7a-6d2f-4e6e-8983-1178c226c68c:~:Part A: Quality of Loan Assets - Sectoral Analysis:~:NotMandatory:~:True:~::~:</t>
  </si>
  <si>
    <t>Sub-total -B (4 to 10 OR a to d)</t>
  </si>
  <si>
    <t>C. TOTAL Domestic Operations ( 1 to 10)</t>
  </si>
  <si>
    <t>D. Total Overseas Operations</t>
  </si>
  <si>
    <t>Total Advances (Outstanding) - Funded</t>
  </si>
  <si>
    <t>Gross NPAs at beginning of the Year</t>
  </si>
  <si>
    <t>New Accretion to NPAs from Standard Advances during (April to Date)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</si>
  <si>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</si>
  <si>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</si>
  <si>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</si>
  <si>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</si>
  <si>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</si>
  <si>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</si>
  <si>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</si>
  <si>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</si>
  <si>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</si>
  <si>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</si>
  <si>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</si>
  <si>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</si>
  <si>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</si>
  <si>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</si>
  <si>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</si>
  <si>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</si>
  <si>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</si>
  <si>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</si>
  <si>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</si>
  <si>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Industry Name</t>
  </si>
  <si>
    <t>A</t>
  </si>
  <si>
    <t>A.  Mining and Quarrying</t>
  </si>
  <si>
    <t xml:space="preserve">   A.1 Coal</t>
  </si>
  <si>
    <t xml:space="preserve">   A.2 Others</t>
  </si>
  <si>
    <t>B. Food Processing</t>
  </si>
  <si>
    <t xml:space="preserve">    B.1 Sugar</t>
  </si>
  <si>
    <t xml:space="preserve">    B.2 Edible Oils and Vanaspati</t>
  </si>
  <si>
    <t xml:space="preserve">    B.3 Tea </t>
  </si>
  <si>
    <t xml:space="preserve">    B.4 Coffee</t>
  </si>
  <si>
    <t xml:space="preserve">    B.5 Others</t>
  </si>
  <si>
    <t xml:space="preserve">C. Beverages (excluding Tea &amp; Coffee) and Tobacco </t>
  </si>
  <si>
    <t xml:space="preserve">    C.1 Tobacco and tobacco products</t>
  </si>
  <si>
    <t xml:space="preserve">    C.2  Others</t>
  </si>
  <si>
    <t>D. Textiles</t>
  </si>
  <si>
    <t xml:space="preserve">    D.1 Cotton</t>
  </si>
  <si>
    <t xml:space="preserve">    D.2 Jute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</si>
  <si>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</si>
  <si>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</si>
  <si>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</si>
  <si>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</si>
  <si>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</si>
  <si>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</si>
  <si>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</si>
  <si>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</si>
  <si>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</si>
  <si>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</si>
  <si>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</si>
  <si>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</si>
  <si>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</si>
  <si>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</si>
  <si>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</si>
  <si>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</si>
  <si>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</si>
  <si>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</si>
  <si>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</si>
  <si>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</si>
  <si>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</si>
  <si>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</si>
  <si>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</si>
  <si>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</si>
  <si>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</si>
  <si>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</si>
  <si>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</si>
  <si>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</si>
  <si>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</si>
  <si>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</si>
  <si>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</si>
  <si>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4045165e-cfe5-44db-9a66-17fc495f3a87:~:Country Risk Exposure (Global Operation):~:NotMandatory:~:True:~::~:</t>
  </si>
  <si>
    <t>Sovereigns</t>
  </si>
  <si>
    <t>Banks</t>
  </si>
  <si>
    <t>Corporates</t>
  </si>
  <si>
    <t>SubStandard</t>
  </si>
  <si>
    <t>Of Which Short term Exposure</t>
  </si>
  <si>
    <t>Net Funded Exposure</t>
  </si>
  <si>
    <t>Gross Non-Funded Exposure</t>
  </si>
  <si>
    <t>Provision Held for Country Exposure</t>
  </si>
  <si>
    <t>Provision as % of Net Funded Exposure</t>
  </si>
  <si>
    <t>Country Risk Exposure (Global Operation)</t>
  </si>
  <si>
    <t>Gross Funded Exposure</t>
  </si>
  <si>
    <t>in-rbi-rep.xsd#in-rbi-rep_NameOfCountryOfBorrowerOrNameOfCounterPartyAxis</t>
  </si>
  <si>
    <t>Country Risk Classification</t>
  </si>
  <si>
    <t>Country of Borrower/ Counter Party</t>
  </si>
  <si>
    <t>in-rbi-rep.xsd#in-rbi-rep_GrossExposureAmount</t>
  </si>
  <si>
    <t>in-rbi-rep.xsd#in-rbi-rep_GrossShortTermExposureAmount</t>
  </si>
  <si>
    <t>in-rbi-rep.xsd#in-rbi-rep_ShortTermExposureAmount</t>
  </si>
  <si>
    <t>in-rbi-rep.xsd#in-rbi-rep_ProvisionsHeldForCountryExposure</t>
  </si>
  <si>
    <t>in-rbi-rep.xsd#in-rbi-rep_ProvisionAsAPercentageOfNetFundedExposure</t>
  </si>
  <si>
    <t>in-rbi-rep.xsd#in-rbi-rep_SectorwiseTypeAxis::in-rbi-rep.xsd#in-rbi-rep_SovereignMember</t>
  </si>
  <si>
    <t>in-rbi-rep.xsd#in-rbi-rep_SectorwiseTypeAxis::in-rbi-rep.xsd#in-rbi-rep_BanksMember</t>
  </si>
  <si>
    <t>in-rbi-rep.xsd#in-rbi-rep_MovementTypeAxis::in-rbi-rep.xsd#in-rbi-rep_NPIMember:::in-rbi-rep.xsd#in-rbi-rep_RegionOfBusinessAxis::in-rbi-rep.xsd#in-rbi-rep_DomesticMember</t>
  </si>
  <si>
    <t>in-rbi-rep.xsd#in-rbi-rep_NameOfIndustryAxis::in-rbi-rep.xsd#in-rbi-rep_PortsMember</t>
  </si>
  <si>
    <t>in-rbi-rep.xsd#in-rbi-rep_NameOfIndustryAxis::in-rbi-rep.xsd#in-rbi-rep_InlandWaterwaysMember</t>
  </si>
  <si>
    <t>in-rbi-rep.xsd#in-rbi-rep_NameOfIndustryAxis::in-rbi-rep.xsd#in-rbi-rep_AirportMember</t>
  </si>
  <si>
    <t>in-rbi-rep.xsd#in-rbi-rep_NameOfIndustryAxis::in-rbi-rep.xsd#in-rbi-rep_RailwayTrackTunnelsViaductsBridgesMember</t>
  </si>
  <si>
    <t>in-rbi-rep.xsd#in-rbi-rep_NameOfIndustryAxis::in-rbi-rep.xsd#in-rbi-rep_UrbanPublicTransportMember</t>
  </si>
  <si>
    <t>in-rbi-rep.xsd#in-rbi-rep_NameOfIndustryAxis::in-rbi-rep.xsd#in-rbi-rep_EnergyMember</t>
  </si>
  <si>
    <t>in-rbi-rep.xsd#in-rbi-rep_CategoryOfSecuritiesAxis::in-rbi-rep.xsd#in-rbi-rep_BondsDebenturesInTheNatureOfAdvancesMember</t>
  </si>
  <si>
    <t>in-rbi-rep.xsd#in-rbi-rep_CategoryOfSecuritiesAxis::in-rbi-rep.xsd#in-rbi-rep_ProjectFinanceDebenturesMember</t>
  </si>
  <si>
    <t>in-rbi-rep.xsd#in-rbi-rep_CategoryOfSecuritiesAxis::in-rbi-rep.xsd#in-rbi-rep_WorkingCapitalDebenturesMember</t>
  </si>
  <si>
    <t>fn_J25_45_11022015</t>
  </si>
  <si>
    <t>fn_K13_46_11022015</t>
  </si>
  <si>
    <t>in-rbi-rep.xsd#in-rbi-rep_AmountOutstandingOfRestructuredAccountsSlippedToNPAOutstandingAtThelEndOfTheQuarter</t>
  </si>
  <si>
    <t>Amount outstanding of restructured accounts slipped to NPAs outstanding at the end of the quarter</t>
  </si>
  <si>
    <t>fn_K16_47_11022015</t>
  </si>
  <si>
    <t>fn_K19_48_11022015</t>
  </si>
  <si>
    <t>fn_K22_49_11022015</t>
  </si>
  <si>
    <t>fn_K25_50_11022015</t>
  </si>
  <si>
    <t>fn_H16_51_11022015</t>
  </si>
  <si>
    <t>fn_H19_52_11022015</t>
  </si>
  <si>
    <t>fn_H22_53_11022015</t>
  </si>
  <si>
    <t>fn_H25_54_11022015</t>
  </si>
  <si>
    <t>fn_I13_55_11022015</t>
  </si>
  <si>
    <t>in-rbi-rep.xsd#in-rbi-rep_AmountOutstandingInAccountRestructuredAtEndOfQuarterOfWhichThroughCDR</t>
  </si>
  <si>
    <t>Amount outstanding in account restructured at end of quarter of which through CDR</t>
  </si>
  <si>
    <t>fn_I16_56_11022015</t>
  </si>
  <si>
    <t>fn_I19_57_11022015</t>
  </si>
  <si>
    <t>fn_I22_58_11022015</t>
  </si>
  <si>
    <t>fn_I25_59_11022015</t>
  </si>
  <si>
    <t>fn_F14_60_11022015</t>
  </si>
  <si>
    <t>in-rbi-rep.xsd#in-rbi-rep_SacrificeOnDiminutionWhoseAccountRestructured</t>
  </si>
  <si>
    <t>Sacrifice on diminution whose account restructured (April to date)</t>
  </si>
  <si>
    <t>fn_F17_61_11022015</t>
  </si>
  <si>
    <t>fn_F20_62_11022015</t>
  </si>
  <si>
    <t>fn_F23_63_11022015</t>
  </si>
  <si>
    <t>fn_F26_64_11022015</t>
  </si>
  <si>
    <t>fn_H14_65_11022015</t>
  </si>
  <si>
    <t>in-rbi-rep.xsd#in-rbi-rep_SacrificeOnDiminutionWhoseAccountRestructuredOfWhichThroughCDR</t>
  </si>
  <si>
    <t>Number of borrowers whose account restructured of which through CDR</t>
  </si>
  <si>
    <t>fn_G15_6_10022015</t>
  </si>
  <si>
    <t>fn_G18_7_10022015</t>
  </si>
  <si>
    <t>fn_G21_8_10022015</t>
  </si>
  <si>
    <t>fn_G24_9_10022015</t>
  </si>
  <si>
    <t>fn_K12_10_10022015</t>
  </si>
  <si>
    <t>in-rbi-rep.xsd#in-rbi-rep_DistributionOfLoansAssetsAxis::in-rbi-rep.xsd#in-rbi-rep_EducationalLoansMember</t>
  </si>
  <si>
    <t>a1c985b8-cfa4-4577-adb3-af61a9b510a5:~:Export Credit: Total Disbursals and Balance Outstanding :~:NotMandatory:~:True:~::~:</t>
  </si>
  <si>
    <t>RUPEE CREDIT</t>
  </si>
  <si>
    <t>PCFC</t>
  </si>
  <si>
    <t>TOTAL</t>
  </si>
  <si>
    <t>EBR</t>
  </si>
  <si>
    <t>DEFERRED PAYMENT</t>
  </si>
  <si>
    <t>OTHER GOVT. PAYMENTS</t>
  </si>
  <si>
    <t>No. of Gold Cards issued</t>
  </si>
  <si>
    <t>POST SHIPMENT</t>
  </si>
  <si>
    <t>PRE SHIPMENT</t>
  </si>
  <si>
    <t>DISBURSEMENT DURING THE QUARTER</t>
  </si>
  <si>
    <t xml:space="preserve">Export Credit: Total Disbursals and Balance Outstanding </t>
  </si>
  <si>
    <t>BALANCE OUTSTANDING AT END OF THE QUARTER</t>
  </si>
  <si>
    <t>Of Which gold card holders</t>
  </si>
  <si>
    <t>fn_V13_0_11022015</t>
  </si>
  <si>
    <t>Export Credit</t>
  </si>
  <si>
    <t>in-rbi-rep.xsd#in-rbi-rep_NumberOfGoldCardsIssued</t>
  </si>
  <si>
    <t>Number of gold cards issued</t>
  </si>
  <si>
    <t>fn_V15_1_11022015</t>
  </si>
  <si>
    <t>fn_D13_2_11022015</t>
  </si>
  <si>
    <t>in-rbi-rep.xsd#in-rbi-rep_DisbursementOfExportCreditDuringTheQuarter</t>
  </si>
  <si>
    <t>Disbursement of export credit during the quarter</t>
  </si>
  <si>
    <t>fn_E13_3_11022015</t>
  </si>
  <si>
    <t>fn_F13_4_11022015</t>
  </si>
  <si>
    <t>fn_G13_5_11022015</t>
  </si>
  <si>
    <t>fn_H13_6_11022015</t>
  </si>
  <si>
    <t>fn_I13_7_11022015</t>
  </si>
  <si>
    <t>fn_J13_8_11022015</t>
  </si>
  <si>
    <t>fn_K13_9_11022015</t>
  </si>
  <si>
    <t>fn_L13_10_11022015</t>
  </si>
  <si>
    <t>fn_M13_11_11022015</t>
  </si>
  <si>
    <t>in-rbi-rep.xsd#in-rbi-rep_BalanceOutstandingOfExportCreditAtEndOfTheQuarter</t>
  </si>
  <si>
    <t>Balance outstanding of export credit at end of the quarter</t>
  </si>
  <si>
    <t>fn_N13_12_11022015</t>
  </si>
  <si>
    <t>fn_O13_13_11022015</t>
  </si>
  <si>
    <t>fn_P13_14_11022015</t>
  </si>
  <si>
    <t>fn_Q13_15_11022015</t>
  </si>
  <si>
    <t>fn_R13_16_11022015</t>
  </si>
  <si>
    <t>fn_S13_17_11022015</t>
  </si>
  <si>
    <t>fn_T13_18_11022015</t>
  </si>
  <si>
    <t>fn_U13_19_11022015</t>
  </si>
  <si>
    <t>fn_D15_20_11022015</t>
  </si>
  <si>
    <t>in-rbi-rep.xsd#in-rbi-rep_DisbursementOfExportCreditInRespectOfGoldCardHoldersDuringTheQuarter</t>
  </si>
  <si>
    <t xml:space="preserve">    D.3 Man-made</t>
  </si>
  <si>
    <t xml:space="preserve">    D.4 Others</t>
  </si>
  <si>
    <t xml:space="preserve">    Out of D (i.e., Total Textiles) to Spinning Mills</t>
  </si>
  <si>
    <t>E. Leather and Leather products</t>
  </si>
  <si>
    <t>F. Wood  and Wood Products</t>
  </si>
  <si>
    <t>G. Paper and Paper Products</t>
  </si>
  <si>
    <t>H. Petroleum (non-infra), Coal Products (non-mining) and Nuclear Fuels</t>
  </si>
  <si>
    <t>I. Chemicals and Chemical Products (Dyes, Paints, etc.)</t>
  </si>
  <si>
    <t xml:space="preserve">    I.1 Fertilizers</t>
  </si>
  <si>
    <t xml:space="preserve">    I.2 Drugs and Pharmaceuticals</t>
  </si>
  <si>
    <t xml:space="preserve">    I.3 Petro-chemicals (excluding under Infrastructure)</t>
  </si>
  <si>
    <t xml:space="preserve">    I.4 Others</t>
  </si>
  <si>
    <t>J. Rubber, Plastic and their Products</t>
  </si>
  <si>
    <t>K. Glass &amp; Glassware</t>
  </si>
  <si>
    <t>L. Cement  and Cement Products</t>
  </si>
  <si>
    <t>M. Basic Metal and Metal Products</t>
  </si>
  <si>
    <t xml:space="preserve">     M.1 Iron and Steel</t>
  </si>
  <si>
    <t xml:space="preserve">     M.2 Other Metal and Metal Products</t>
  </si>
  <si>
    <t>N. All Engineering</t>
  </si>
  <si>
    <t xml:space="preserve">     N.1 Electronics</t>
  </si>
  <si>
    <t xml:space="preserve">     N.2 Others</t>
  </si>
  <si>
    <t xml:space="preserve">     R.d. Communication (d.1 to d.3)</t>
  </si>
  <si>
    <t xml:space="preserve">          R.d.1 Telecommunication (Fixed network)</t>
  </si>
  <si>
    <t xml:space="preserve">          R.d.2 Telecommunication towers</t>
  </si>
  <si>
    <t xml:space="preserve">          R.d.3 Telecommunication and Telecom Services</t>
  </si>
  <si>
    <t xml:space="preserve"> i. Current</t>
  </si>
  <si>
    <t xml:space="preserve">   iv. Doubtful</t>
  </si>
  <si>
    <t>Period of delinquency</t>
  </si>
  <si>
    <t>Part B - Other Interest bearing assets (OIBA) - Gross amount</t>
  </si>
  <si>
    <t>Govt. of India</t>
  </si>
  <si>
    <t>State Govt.</t>
  </si>
  <si>
    <t>Lease Receivables</t>
  </si>
  <si>
    <t>Others</t>
  </si>
  <si>
    <t>13afebc0-dfb9-44c3-9ee5-4074f6bf09d8:~:govsec:~:NotMandatory:~:True:~::~:</t>
  </si>
  <si>
    <t>Equity acquired as part of project finance</t>
  </si>
  <si>
    <t>Other Shares</t>
  </si>
  <si>
    <t>Debentures and Bonds</t>
  </si>
  <si>
    <t>Subsidiaries/joint ventures</t>
  </si>
  <si>
    <t>in-rbi-rep.xsd#in-rbi-rep_MarketValue</t>
  </si>
  <si>
    <t>in-rbi-rep.xsd#in-rbi-rep_AggregateAppreciationInEachCategory</t>
  </si>
  <si>
    <t>in-rbi-rep.xsd#in-rbi-rep_AggregateDepreciationInEachCategory</t>
  </si>
  <si>
    <t xml:space="preserve">Recovery in cases decided by DRTs </t>
  </si>
  <si>
    <t xml:space="preserve">          R.e.7 Terminal markets</t>
  </si>
  <si>
    <t xml:space="preserve">          R.e.8 Soil-testing laboratories</t>
  </si>
  <si>
    <t xml:space="preserve">          R.e.9 Cold Chain</t>
  </si>
  <si>
    <t>in-rbi-rep.xsd#in-rbi-rep_CreditExposure</t>
  </si>
  <si>
    <t>in-rbi-rep.xsd#in-rbi-rep_TotalInvestmentExposure</t>
  </si>
  <si>
    <t>in-rbi-rep.xsd#in-rbi-rep_ExposureAmount</t>
  </si>
  <si>
    <t>Fund Based</t>
  </si>
  <si>
    <t>in-rbi-rep.xsd#in-rbi-rep_ExposureTypeAxis::in-rbi-rep.xsd#in-rbi-rep_FundedMember:::in-rbi-rep.xsd#in-rbi-rep_RiskTypeDimension::in-rbi-rep.xsd#in-rbi-rep_TotalExposureMember</t>
  </si>
  <si>
    <t>9823b91a-40f7-4889-87c1-5e826403d9fa:~:Signatories:~:NotMandatory:~:True:~::~:</t>
  </si>
  <si>
    <t>Authorised Reporting Official</t>
  </si>
  <si>
    <t>Countersigned By</t>
  </si>
  <si>
    <t xml:space="preserve">Signature </t>
  </si>
  <si>
    <t>Name</t>
  </si>
  <si>
    <t>Designation</t>
  </si>
  <si>
    <t>e-mail ID</t>
  </si>
  <si>
    <t>Tel. No. (O)</t>
  </si>
  <si>
    <t>Place</t>
  </si>
  <si>
    <t>Date</t>
  </si>
  <si>
    <t>in-rbi-rep.xsd#in-rbi-rep_LoansAdvances</t>
  </si>
  <si>
    <t>fn_D10_0_17022015</t>
  </si>
  <si>
    <t>Signatories</t>
  </si>
  <si>
    <t>in-rbi-rep.xsd#in-rbi-rep_SignatureOfAuthorisedReportingOfficial</t>
  </si>
  <si>
    <t>Signature of authorised reporting official</t>
  </si>
  <si>
    <t>fn_D11_1_17022015</t>
  </si>
  <si>
    <t>in-rbi-rep.xsd#in-rbi-rep_NameOfAuthorisedReportingOfficial</t>
  </si>
  <si>
    <t>in-rbi-rep.xsd#in-rbi-rep_OtherAdvancesToRealEstateSectorAxis</t>
  </si>
  <si>
    <t>in-rbi-rep.xsd#in-rbi-rep_AmountOfExposure</t>
  </si>
  <si>
    <t>Amount outstanding whose account restructured (April to date)</t>
  </si>
  <si>
    <t>fn_F16_31_10022015</t>
  </si>
  <si>
    <t>fn_F19_32_10022015</t>
  </si>
  <si>
    <t>fn_F22_33_10022015</t>
  </si>
  <si>
    <t>1.PSU Bonds</t>
  </si>
  <si>
    <t>in-rbi-rep.xsd#in-rbi-rep_CategoryOfSecuritiesAxis::in-rbi-rep.xsd#in-rbi-rep_UnquotedMember</t>
  </si>
  <si>
    <t>in-rbi-rep.xsd#in-rbi-rep_CategoryOfSecuritiesAxis::in-rbi-rep.xsd#in-rbi-rep_GrandTotalMember</t>
  </si>
  <si>
    <t>d1b80e37-fd9e-405b-93db-40b1bd30ba5a:~:NotMandatory:~:True:~:False:~::~::~:False:~::~::~:False:~::~::~:</t>
  </si>
  <si>
    <t>5fe28ef3-54cd-4058-9f5b-ca5c17b320cc:~:Part-A: Restructuring of Advances by Category:~:NotMandatory:~:True:~::~:</t>
  </si>
  <si>
    <t>Number of borrowers</t>
  </si>
  <si>
    <t>Sacrifice on diminution</t>
  </si>
  <si>
    <t>Standard Advances</t>
  </si>
  <si>
    <t>Sub-standard Advances</t>
  </si>
  <si>
    <t>Doubtful Advances</t>
  </si>
  <si>
    <t>Loss Advances</t>
  </si>
  <si>
    <t>in-rbi-rep.xsd#in-rbi-rep_SectorsAxis::in-rbi-rep.xsd#in-rbi-rep_TransportOperatorMember</t>
  </si>
  <si>
    <t>in-rbi-rep.xsd#in-rbi-rep_SectorsAxis::in-rbi-rep.xsd#in-rbi-rep_ComputerSoftwareMember</t>
  </si>
  <si>
    <t>in-rbi-rep.xsd#in-rbi-rep_SectorsAxis::in-rbi-rep.xsd#in-rbi-rep_TourismHotelAndRestaurantMember</t>
  </si>
  <si>
    <t>fn_G19_38_11022015</t>
  </si>
  <si>
    <t>fn_G22_39_11022015</t>
  </si>
  <si>
    <t>fn_G25_40_11022015</t>
  </si>
  <si>
    <t>fn_J13_41_11022015</t>
  </si>
  <si>
    <t>in-rbi-rep.xsd#in-rbi-rep_AmountOutstandingOfRestructuredAccountsSlippedToNPAs</t>
  </si>
  <si>
    <t>Amount outstanding of restructured accounts slipped to NPAs (April to date)</t>
  </si>
  <si>
    <t>fn_J16_42_11022015</t>
  </si>
  <si>
    <t>fn_J19_43_11022015</t>
  </si>
  <si>
    <t>7. Current Balance ( of gross loan assets)</t>
  </si>
  <si>
    <t>8. Loan loss provisions required on current balance (estimate)</t>
  </si>
  <si>
    <t>9. Loan Loss provisions held</t>
  </si>
  <si>
    <t>10.Excess/deficit in provisions held (8-9) - (estimate)</t>
  </si>
  <si>
    <t>## Including bonds/debentures in the nature of advance and deposits with the corporate</t>
  </si>
  <si>
    <t>in-rbi-rep.xsd#in-rbi-rep_BalanceAtTheEndOfLastQuarter</t>
  </si>
  <si>
    <t>in-rbi-rep.xsd#in-rbi-rep_ChangeInAssetClassificationDuringThePeriod</t>
  </si>
  <si>
    <t>in-rbi-rep.xsd#in-rbi-rep_AmountRecovered</t>
  </si>
  <si>
    <t>in-rbi-rep.xsd#in-rbi-rep_AmountWrittenOff</t>
  </si>
  <si>
    <t>in-rbi-rep.xsd#in-rbi-rep_ChangeInLoanAndAdvancesDueToExchangeRateFluctuation</t>
  </si>
  <si>
    <t>in-rbi-rep.xsd#in-rbi-rep_CurrentBalance</t>
  </si>
  <si>
    <t>in-rbi-rep.xsd#in-rbi-rep_LoanLossProvisionsRequiredOnCurrentBalance</t>
  </si>
  <si>
    <t>in-rbi-rep.xsd#in-rbi-rep_LoanLossProvisionsHeld</t>
  </si>
  <si>
    <t>in-rbi-rep.xsd#in-rbi-rep_RiskTypeDimension::in-rbi-rep.xsd#in-rbi-rep_TotalChangeInLoansAndAdvancesMember</t>
  </si>
  <si>
    <t>in-rbi-rep.xsd#in-rbi-rep_ReductionsDuringThePeriod</t>
  </si>
  <si>
    <t>in-rbi-rep.xsd#in-rbi-rep_ReductionsOnAccountOfWriteOffs</t>
  </si>
  <si>
    <t>in-rbi-rep.xsd#in-rbi-rep_ReductionsOnAccountOfOthers</t>
  </si>
  <si>
    <t>in-rbi-rep.xsd#in-rbi-rep_DistributionOfLoansAssetsAxis::in-rbi-rep.xsd#in-rbi-rep_AdvancesAgainstFixedDepositsIncludingFCNRBMember</t>
  </si>
  <si>
    <t>in-rbi-rep.xsd#in-rbi-rep_DistributionOfLoansAssetsAxis::in-rbi-rep.xsd#in-rbi-rep_AdvancesToIndividualsAgainstSharesBondsMember</t>
  </si>
  <si>
    <t>in-rbi-rep.xsd#in-rbi-rep_DistributionOfLoansAssetsAxis::in-rbi-rep.xsd#in-rbi-rep_OtherRetailLoansMember</t>
  </si>
  <si>
    <t>in-rbi-rep.xsd#in-rbi-rep_InvestmentOnAccountOfShortFallInPrioritySectorLendingForCurrentYearMember</t>
  </si>
  <si>
    <t>in-rbi-rep.xsd#in-rbi-rep_InvestmentOnAccountOfShortFallInPrioritySectorLendingForPreviousYearMember</t>
  </si>
  <si>
    <t>in-rbi-rep.xsd#in-rbi-rep_AdjustedNetBankCredit</t>
  </si>
  <si>
    <t>in-rbi-rep.xsd#in-rbi-rep_PrioritySectorLendingAsAPercentageToAdjustedNetBankCreditForFundedCreditOutstanding</t>
  </si>
  <si>
    <t>f03fb789-9343-4667-85ec-a49aabe70e96:~:NotMandatory:~:True:~:False:~::~::~:False:~::~::~:False:~::~::~:</t>
  </si>
  <si>
    <t>9d22852d-fb5c-48b4-bd79-720e9ba5e83a:~:NotMandatory:~:True:~:False:~::~::~:False:~::~::~:False:~::~::~:</t>
  </si>
  <si>
    <t>in-rbi-rep.xsd#in-rbi-rep_SecuritiesTypeAxis::in-rbi-rep.xsd#in-rbi-rep_AggregateOtherSecuritiesMember</t>
  </si>
  <si>
    <t>in-rbi-rep.xsd#in-rbi-rep_NameOfIndustryAxis::in-rbi-rep.xsd#in-rbi-rep_OtherIndustriesMember</t>
  </si>
  <si>
    <t>in-rbi-rep.xsd#in-rbi-rep_DistributionOfLoansAssetsAxis::in-rbi-rep.xsd#in-rbi-rep_OtherNonFoodCreditMember</t>
  </si>
  <si>
    <t>Note: Enter upto 2 digits after decimal.</t>
  </si>
  <si>
    <t>in-rbi-rep.xsd#in-rbi-rep_CategoryOfSecuritiesAxis::in-rbi-rep.xsd#in-rbi-rep_MutualFundsMember:::in-rbi-rep.xsd#in-rbi-rep_SecuritiesTypeAxis::in-rbi-rep.xsd#in-rbi-rep_ListedMutualFundsMember</t>
  </si>
  <si>
    <t>in-rbi-rep.xsd#in-rbi-rep_CategoryOfExposuresToSensitiveSectorsAxis::in-rbi-rep.xsd#in-rbi-rep_OtherFinancialGuaranteesMember</t>
  </si>
  <si>
    <t>in-rbi-rep.xsd#in-rbi-rep_CategoryOfExposuresToSensitiveSectorsAxis::in-rbi-rep.xsd#in-rbi-rep_TotalFinancialGuaranteesMember</t>
  </si>
  <si>
    <t>in-rbi-rep.xsd#in-rbi-rep_CategoryOfExposuresToSensitiveSectorsAxis::in-rbi-rep.xsd#in-rbi-rep_AdvancesToRealEstateSectorMember</t>
  </si>
  <si>
    <t>in-rbi-rep.xsd#in-rbi-rep_CategoryOfExposuresToSensitiveSectorsAxis::in-rbi-rep.xsd#in-rbi-rep_CommercialPropertyMember</t>
  </si>
  <si>
    <t>in-rbi-rep.xsd#in-rbi-rep_CategoryOfExposuresToSensitiveSectorsAxis::in-rbi-rep.xsd#in-rbi-rep_LandAndBuildingDevelopersMember</t>
  </si>
  <si>
    <t>in-rbi-rep.xsd#in-rbi-rep_CategoryOfExposuresToSensitiveSectorsAxis::in-rbi-rep.xsd#in-rbi-rep_MortgagesOtherThanIndividualHousingLoansMember</t>
  </si>
  <si>
    <t>65428e2a-79cb-48ff-a73b-86215b37385f:~:General Information:~:NotMandatory:~:True:~::~:</t>
  </si>
  <si>
    <t>#CustPlc#</t>
  </si>
  <si>
    <t xml:space="preserve">Date of Report </t>
  </si>
  <si>
    <t xml:space="preserve">Status </t>
  </si>
  <si>
    <t xml:space="preserve">Validation Status </t>
  </si>
  <si>
    <t>Name of the FI</t>
  </si>
  <si>
    <t>FI Code</t>
  </si>
  <si>
    <t>Period end date</t>
  </si>
  <si>
    <t>FI Category</t>
  </si>
  <si>
    <t>General Remarks</t>
  </si>
  <si>
    <t>in-rbi-rep.xsd#in-rbi-rep_NameOfReportingInstitution</t>
  </si>
  <si>
    <t>in-rbi-rep.xsd#in-rbi-rep_FICode</t>
  </si>
  <si>
    <t>in-rbi-rep.xsd#in-rbi-rep_DateOfReport</t>
  </si>
  <si>
    <t>in-rbi-rep.xsd#in-rbi-rep_ValidationStatus</t>
  </si>
  <si>
    <t>in-rbi-rep.xsd#in-rbi-rep_FICategory</t>
  </si>
  <si>
    <t>in-rbi-rep.xsd#in-rbi-rep_GeneralRemarks</t>
  </si>
  <si>
    <t>in-rbi-rep.xsd#in-rbi-rep_ReportStatus</t>
  </si>
  <si>
    <t>in-rbi-rep.xsd#in-rbi-rep_ReportForThePeriodEnded</t>
  </si>
  <si>
    <t>a2343e7d-c051-4b54-8bff-cff458a0dd3b:~:NotMandatory:~:True:~:False:~::~::~:False:~::~::~:False:~::~::~:</t>
  </si>
  <si>
    <t>d304e241-c176-437e-b5c7-13250af4c43c:~:SECTION - 1 A PortFolio Analysis  (By delinquency in Interest Payment) *:~:NotMandatory:~:True:~::~:</t>
  </si>
  <si>
    <t xml:space="preserve">Loans including bonds/deb in nature of advance </t>
  </si>
  <si>
    <t>Part A- Gross Loans &amp; Advances (including bill credit, loans and advances deemed to be in the nature of advance, and deposits with the corporate sector)</t>
  </si>
  <si>
    <t>Asset Category</t>
  </si>
  <si>
    <t>Refinance</t>
  </si>
  <si>
    <t>Bills Purchased and Discounted</t>
  </si>
  <si>
    <t>Deposits with the Corporate Sector</t>
  </si>
  <si>
    <t>Total Loan Assets</t>
  </si>
  <si>
    <t>A. Performing (i + ii)</t>
  </si>
  <si>
    <t>i. Current</t>
  </si>
  <si>
    <t xml:space="preserve">   iii. Substandard</t>
  </si>
  <si>
    <t xml:space="preserve">    iv. Doubtful</t>
  </si>
  <si>
    <t>Total of Performing and Non-Performing (A + B)</t>
  </si>
  <si>
    <t>## Non-performing assets are as defined in RBI, FID Circulars issued from time-to-time and as in force at the time of the review.</t>
  </si>
  <si>
    <t>in-rbi-rep.xsd#in-rbi-rep_BillsPurchasedAndDiscounted</t>
  </si>
  <si>
    <t>in-rbi-rep.xsd#in-rbi-rep_DepositsWithCorporateSector</t>
  </si>
  <si>
    <t>in-rbi-rep.xsd#in-rbi-rep_AssetClassificationAxis::in-rbi-rep.xsd#in-rbi-rep_PerformingAssetsMember</t>
  </si>
  <si>
    <t>in-rbi-rep.xsd#in-rbi-rep_AssetClassificationAxis::in-rbi-rep.xsd#in-rbi-rep_CurrentPeriodMember</t>
  </si>
  <si>
    <t>Part A: Shifting of Investments during the period (Domestic)</t>
  </si>
  <si>
    <t>in-rbi-rep.xsd#in-rbi-rep_AmountOfInvestmentsShifted</t>
  </si>
  <si>
    <t>in-rbi-rep.xsd#in-rbi-rep_AggregateProvisionOnAccountOfShiftingOfInvestments</t>
  </si>
  <si>
    <t>#TYPDIM#</t>
  </si>
  <si>
    <t>in-rbi-rep.xsd#in-rbi-rep_DistributionOfLoansAssetsAxis::in-rbi-rep.xsd#in-rbi-rep_FoodCreditMember</t>
  </si>
  <si>
    <t>in-rbi-rep.xsd#in-rbi-rep_DistributionOfLoansAssetsAxis::in-rbi-rep.xsd#in-rbi-rep_ConsumerDurablesMember</t>
  </si>
  <si>
    <t>in-rbi-rep.xsd#in-rbi-rep_LossProvisionHeld</t>
  </si>
  <si>
    <t>in-rbi-rep.xsd#in-rbi-rep_InterestInArrears</t>
  </si>
  <si>
    <t>in-rbi-rep.xsd#in-rbi-rep_NameOfBorrowerAxis</t>
  </si>
  <si>
    <t>in-rbi-rep.xsd#in-rbi-rep_PermanentAccountNumberAxis</t>
  </si>
  <si>
    <t>#SERIAL#</t>
  </si>
  <si>
    <t>Sr No</t>
  </si>
  <si>
    <t xml:space="preserve">Name of borrower </t>
  </si>
  <si>
    <t>Total of Top 30 Impaired Credits =A</t>
  </si>
  <si>
    <t>Remaining Impaired Credits = B</t>
  </si>
  <si>
    <t>Total  (A+B )</t>
  </si>
  <si>
    <t>Top 30 NPAs as % to total NPAs</t>
  </si>
  <si>
    <t>in-rbi-rep.xsd#in-rbi-rep_FromStandardToDoubtful</t>
  </si>
  <si>
    <t>From standard to doubtful</t>
  </si>
  <si>
    <t>fn_H12_3_10022015</t>
  </si>
  <si>
    <t>in-rbi-rep.xsd#in-rbi-rep_FromStandardToLoss</t>
  </si>
  <si>
    <t>From standard to loss</t>
  </si>
  <si>
    <t>fn_I13_4_10022015</t>
  </si>
  <si>
    <t>in-rbi-rep.xsd#in-rbi-rep_DowngradeFromSubStandard</t>
  </si>
  <si>
    <t>Downgrade from sub standard</t>
  </si>
  <si>
    <t>fn_G13_5_10022015</t>
  </si>
  <si>
    <t>in-rbi-rep.xsd#in-rbi-rep_FromSubstandardToDoubtful</t>
  </si>
  <si>
    <t>From substandard to doubtful</t>
  </si>
  <si>
    <t>fn_H13_6_10022015</t>
  </si>
  <si>
    <t>in-rbi-rep.xsd#in-rbi-rep_FromSubstandardToLoss</t>
  </si>
  <si>
    <t>From substandard to loss</t>
  </si>
  <si>
    <t>fn_I14_7_10022015</t>
  </si>
  <si>
    <t>in-rbi-rep.xsd#in-rbi-rep_DowngradeFromDoubtful</t>
  </si>
  <si>
    <t>Downgrade from doubtful</t>
  </si>
  <si>
    <t>fn_H14_8_10022015</t>
  </si>
  <si>
    <t>in-rbi-rep.xsd#in-rbi-rep_FromDoubtfulToLoss</t>
  </si>
  <si>
    <t>From doubtful to loss</t>
  </si>
  <si>
    <t>fn_E14_9_10022015</t>
  </si>
  <si>
    <t>in-rbi-rep.xsd#in-rbi-rep_FromDoubtfulToStandard</t>
  </si>
  <si>
    <t>From doubtful to standard</t>
  </si>
  <si>
    <t>fn_I15_10_10022015</t>
  </si>
  <si>
    <t>in-rbi-rep.xsd#in-rbi-rep_DowngradeFromLoss</t>
  </si>
  <si>
    <t>Downgrade from loss</t>
  </si>
  <si>
    <t>fn_E15_11_10022015</t>
  </si>
  <si>
    <t>in-rbi-rep.xsd#in-rbi-rep_FromLossToStandard</t>
  </si>
  <si>
    <t>From loss to standard</t>
  </si>
  <si>
    <t>in-rbi-rep.xsd#in-rbi-rep_RiskTypeAxis::in-rbi-rep.xsd#in-rbi-rep_StandardMember</t>
  </si>
  <si>
    <t>in-rbi-rep.xsd#in-rbi-rep_RiskTypeAxis::in-rbi-rep.xsd#in-rbi-rep_SubStandardMember</t>
  </si>
  <si>
    <t>in-rbi-rep.xsd#in-rbi-rep_RiskTypeAxis::in-rbi-rep.xsd#in-rbi-rep_DoubtfulMember</t>
  </si>
  <si>
    <t>in-rbi-rep.xsd#in-rbi-rep_RiskTypeAxis::in-rbi-rep.xsd#in-rbi-rep_LossMember</t>
  </si>
  <si>
    <t>in-rbi-rep.xsd#in-rbi-rep_RiskTypeAxis::in-rbi-rep.xsd#in-rbi-rep_TotalMember</t>
  </si>
  <si>
    <t>Book Value (net)  of Provisions</t>
  </si>
  <si>
    <t>State Govt Securities</t>
  </si>
  <si>
    <t>Other Trustee Securities</t>
  </si>
  <si>
    <t>Face Value</t>
  </si>
  <si>
    <t>Acquisition Cost</t>
  </si>
  <si>
    <t>Amount of amortisation if any #</t>
  </si>
  <si>
    <t xml:space="preserve">Amortised Cost # </t>
  </si>
  <si>
    <t>Provision held for depreciation, if any, due to arrears of Principal / intt. **</t>
  </si>
  <si>
    <t>in-rbi-rep.xsd#in-rbi-rep_NameOfIndustryAxis::in-rbi-rep.xsd#in-rbi-rep_BeveragesAndTobaccoExcludingTeaCoffeeMember</t>
  </si>
  <si>
    <t>in-rbi-rep.xsd#in-rbi-rep_NameOfIndustryAxis::in-rbi-rep.xsd#in-rbi-rep_TobacoAndTobacoProductsMember</t>
  </si>
  <si>
    <t>in-rbi-rep.xsd#in-rbi-rep_CategoriesOfExposureAxis::in-rbi-rep.xsd#in-rbi-rep_ExposuresInForeignCurrenciesMember:::in-rbi-rep.xsd#in-rbi-rep_DetailsOfExposureToMFIsSHGsSmallTinyAndMediumEnterprisesAxis::in-rbi-rep.xsd#in-rbi-rep_DirectExposureToMediumEnterprisesMember</t>
  </si>
  <si>
    <t xml:space="preserve">   F.1.3 Medium Enterprises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</si>
  <si>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</si>
  <si>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</si>
  <si>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</si>
  <si>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</si>
  <si>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</si>
  <si>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</si>
  <si>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</si>
  <si>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</si>
  <si>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</si>
  <si>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</si>
  <si>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</si>
  <si>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</si>
  <si>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</si>
  <si>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</si>
  <si>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</si>
  <si>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</si>
  <si>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Millions</t>
  </si>
  <si>
    <t>a7d7bca7-edd2-40cf-b24e-1ab4ed041830:~:Part A - Classification of Risk Assets:~:NotMandatory:~:True:~::~:</t>
  </si>
  <si>
    <t>Gross Amt outstanding excluding writeoff if any</t>
  </si>
  <si>
    <t>a. Medium and Large Industries (other than PSUs)</t>
  </si>
  <si>
    <t>eccab2f6-9308-42f6-b4bc-1135eb799162:~:Part A: Quality of Loan Assets - Sectoral Analysis:~:NotMandatory:~:True:~::~:</t>
  </si>
  <si>
    <t>in-rbi-rep.xsd#in-rbi-rep_OtherIndustryCreditAxis</t>
  </si>
  <si>
    <t xml:space="preserve">      2.4 Others, if any, Please specify</t>
  </si>
  <si>
    <t>in-rbi-rep.xsd#in-rbi-rep_FundedOutstandingAdvances</t>
  </si>
  <si>
    <t>db5965b1-6038-4fc4-96ca-110e27fcd22f:~:Part A: Quality of Loan Assets - Sectoral Analysis:~:NotMandatory:~:True:~::~:</t>
  </si>
  <si>
    <t>3. Services (3.1 to 3.10 equals 3.a to 3.d)</t>
  </si>
  <si>
    <t xml:space="preserve">      3.1 Transport Operators</t>
  </si>
  <si>
    <t xml:space="preserve">      3.2 Computer Software</t>
  </si>
  <si>
    <t xml:space="preserve">      3.3 Tourism, Hotel and Restaurants</t>
  </si>
  <si>
    <t xml:space="preserve">      3.4 Shipping</t>
  </si>
  <si>
    <t xml:space="preserve">      3.5 Professional Services</t>
  </si>
  <si>
    <t xml:space="preserve">      3.6 Trade</t>
  </si>
  <si>
    <t xml:space="preserve">           3.6.1 Wholesale Trade (other than Food Procurement)</t>
  </si>
  <si>
    <t xml:space="preserve">           3.6.2 Retail Trade</t>
  </si>
  <si>
    <t xml:space="preserve">      3.7 Commercial Real Estate</t>
  </si>
  <si>
    <t xml:space="preserve">      3.8 NBFCs</t>
  </si>
  <si>
    <t>      3.9 Aviation</t>
  </si>
  <si>
    <t>      3.10 Other Services</t>
  </si>
  <si>
    <t xml:space="preserve">      3.a Micro and Small</t>
  </si>
  <si>
    <t>C.4 Due to Regulatory Instructions, Amalgamation, Compliance to RBI Inspection Action Points, etc.</t>
  </si>
  <si>
    <t>C.a Upgradations out of B.a</t>
  </si>
  <si>
    <t>in-rbi-rep.xsd#in-rbi-rep_CealingAxis::in-rbi-rep.xsd#in-rbi-rep_Under25PercentMember:::in-rbi-rep.xsd#in-rbi-rep_InvestmentsNatureDimension::in-rbi-rep.xsd#in-rbi-rep_HeldToMaturityMember</t>
  </si>
  <si>
    <t>in-rbi-rep.xsd#in-rbi-rep_CategoryOfSecuritiesAxis::in-rbi-rep.xsd#in-rbi-rep_GOISecuritiesMember</t>
  </si>
  <si>
    <t>in-rbi-rep.xsd#in-rbi-rep_CategoryOfSecuritiesAxis::in-rbi-rep.xsd#in-rbi-rep_StateGovernmentSecuritiesMember</t>
  </si>
  <si>
    <t>in-rbi-rep.xsd#in-rbi-rep_CategoryOfSecuritiesAxis::in-rbi-rep.xsd#in-rbi-rep_OtherTrusteeSecuritiesMember</t>
  </si>
  <si>
    <t>in-rbi-rep.xsd#in-rbi-rep_CategoryOfSecuritiesAxis::in-rbi-rep.xsd#in-rbi-rep_BondsAndDebenturesOtherThanNatureOfAdvanceMember</t>
  </si>
  <si>
    <t>in-rbi-rep.xsd#in-rbi-rep_CategoryOfSecuritiesAxis::in-rbi-rep.xsd#in-rbi-rep_PreferenceSharesMember</t>
  </si>
  <si>
    <t>in-rbi-rep.xsd#in-rbi-rep_CategoryOfSecuritiesAxis::in-rbi-rep.xsd#in-rbi-rep_OtherFixedMaturityDepositsMember</t>
  </si>
  <si>
    <t>d60211f3-8f0e-476d-8a30-e381401f5980:~:I. Held To Maturity Category:~:NotMandatory:~:True:~::~:</t>
  </si>
  <si>
    <t>Over the 25% Ceiling - Equity</t>
  </si>
  <si>
    <t>Other than temporary diminution, if any, in value</t>
  </si>
  <si>
    <t>Equity Held in Subsidiaries</t>
  </si>
  <si>
    <t>Equity Held in Joint Ventures</t>
  </si>
  <si>
    <t>in-rbi-rep.xsd#in-rbi-rep_OtherThanTemperoryDimunition</t>
  </si>
  <si>
    <t>in-rbi-rep.xsd#in-rbi-rep_CategoryOfSecuritiesAxis::in-rbi-rep.xsd#in-rbi-rep_EquityHeldInSubsidiariesMember</t>
  </si>
  <si>
    <t>85540ffd-09bf-4d9d-9483-7043e3c99433:~:RestructuredAdvances1:~:NotMandatory:~:True:~::~:</t>
  </si>
  <si>
    <t>in-rbi-rep.xsd#in-rbi-rep_NameOfIndustryAxis::in-rbi-rep.xsd#in-rbi-rep_DrugsAndPharmaceuticalsMember</t>
  </si>
  <si>
    <t>in-rbi-rep.xsd#in-rbi-rep_NameOfIndustryAxis::in-rbi-rep.xsd#in-rbi-rep_PetroChemicalsExcludingUnderInfrastructureMember</t>
  </si>
  <si>
    <t>in-rbi-rep.xsd#in-rbi-rep_NameOfIndustryAxis::in-rbi-rep.xsd#in-rbi-rep_OthersChemicalsAndChemicalProductsDyesPaintsMember</t>
  </si>
  <si>
    <t>in-rbi-rep.xsd#in-rbi-rep_NameOfIndustryAxis::in-rbi-rep.xsd#in-rbi-rep_RubberPlasticAndTheirProductsMember</t>
  </si>
  <si>
    <t>in-rbi-rep.xsd#in-rbi-rep_NameOfIndustryAxis::in-rbi-rep.xsd#in-rbi-rep_GlassGlasswareMember</t>
  </si>
  <si>
    <t>in-rbi-rep.xsd#in-rbi-rep_NameOfIndustryAxis::in-rbi-rep.xsd#in-rbi-rep_CementAndCementProductsMember</t>
  </si>
  <si>
    <t>in-rbi-rep.xsd#in-rbi-rep_NameOfIndustryAxis::in-rbi-rep.xsd#in-rbi-rep_BasicMetalAndMetalProductsMember</t>
  </si>
  <si>
    <t>in-rbi-rep.xsd#in-rbi-rep_NameOfIndustryAxis::in-rbi-rep.xsd#in-rbi-rep_IronAndSteelMember</t>
  </si>
  <si>
    <t>in-rbi-rep.xsd#in-rbi-rep_NameOfIndustryAxis::in-rbi-rep.xsd#in-rbi-rep_OtherFoodProcessingMember</t>
  </si>
  <si>
    <t>in-rbi-rep.xsd#in-rbi-rep_AggregateUpgradeDowngrade</t>
  </si>
  <si>
    <t>fn_I12_0_10022015</t>
  </si>
  <si>
    <t>Change in AQ profile I</t>
  </si>
  <si>
    <t>in-rbi-rep.xsd#in-rbi-rep_DowngradeFromStandard</t>
  </si>
  <si>
    <t>http://www.xbrl.org/2003/role/label</t>
  </si>
  <si>
    <t>Downgrade from standard</t>
  </si>
  <si>
    <t>fn_F12_1_10022015</t>
  </si>
  <si>
    <t>in-rbi-rep.xsd#in-rbi-rep_FromStandardToSubstandard</t>
  </si>
  <si>
    <t>From standard to substandard</t>
  </si>
  <si>
    <t>fn_G12_2_10022015</t>
  </si>
  <si>
    <t>in-rbi-rep.xsd#in-rbi-rep_NameOfIndustryAxis::in-rbi-rep.xsd#in-rbi-rep_TextilesMember</t>
  </si>
  <si>
    <t>in-rbi-rep.xsd#in-rbi-rep_NameOfIndustryAxis::in-rbi-rep.xsd#in-rbi-rep_CottonMember</t>
  </si>
  <si>
    <t>in-rbi-rep.xsd#in-rbi-rep_NameOfIndustryAxis::in-rbi-rep.xsd#in-rbi-rep_JuteMember</t>
  </si>
  <si>
    <t>in-rbi-rep.xsd#in-rbi-rep_NameOfIndustryAxis::in-rbi-rep.xsd#in-rbi-rep_MammadeMember</t>
  </si>
  <si>
    <t>in-rbi-rep.xsd#in-rbi-rep_NameOfIndustryAxis::in-rbi-rep.xsd#in-rbi-rep_OtherTextilesMember</t>
  </si>
  <si>
    <t>in-rbi-rep.xsd#in-rbi-rep_NameOfIndustryAxis::in-rbi-rep.xsd#in-rbi-rep_OutOfTotalTextilesPartGivenToSpinningMillsMember</t>
  </si>
  <si>
    <t>in-rbi-rep.xsd#in-rbi-rep_NameOfIndustryAxis::in-rbi-rep.xsd#in-rbi-rep_LeatherAndLeatherProductsMember</t>
  </si>
  <si>
    <t>in-rbi-rep.xsd#in-rbi-rep_NameOfIndustryAxis::in-rbi-rep.xsd#in-rbi-rep_WoodAndWoodProductsMember</t>
  </si>
  <si>
    <t>in-rbi-rep.xsd#in-rbi-rep_NameOfIndustryAxis::in-rbi-rep.xsd#in-rbi-rep_PaperAndPaperProductsMember</t>
  </si>
  <si>
    <t>in-rbi-rep.xsd#in-rbi-rep_NameOfIndustryAxis::in-rbi-rep.xsd#in-rbi-rep_PetroleumNonInfraCoalProductsNonMiningAndNuclearFuelsMember</t>
  </si>
  <si>
    <t>Sacrifice on diminution whose account restructured of which through CDR</t>
  </si>
  <si>
    <t>fn_G14_66_11022015</t>
  </si>
  <si>
    <t>fn_G17_67_11022015</t>
  </si>
  <si>
    <t>fn_G20_68_11022015</t>
  </si>
  <si>
    <t>fn_G23_69_11022015</t>
  </si>
  <si>
    <t>fn_G26_70_11022015</t>
  </si>
  <si>
    <t>fn_H17_71_11022015</t>
  </si>
  <si>
    <t>fn_H20_72_11022015</t>
  </si>
  <si>
    <t>fn_H23_73_11022015</t>
  </si>
  <si>
    <t>fn_H26_74_11022015</t>
  </si>
  <si>
    <t>fn_I14_75_11022015</t>
  </si>
  <si>
    <t>fn_I17_76_11022015</t>
  </si>
  <si>
    <t>fn_I20_77_11022015</t>
  </si>
  <si>
    <t>fn_I23_78_11022015</t>
  </si>
  <si>
    <t>fn_I26_79_11022015</t>
  </si>
  <si>
    <t>in-rbi-rep.xsd#in-rbi-rep_SacrificeOnDiminutionWhoseAmountIsOutstandingInAccountRestructuredAtEndOfQaurter</t>
  </si>
  <si>
    <t>Sacrifice on diminution whose amount is outstanding in account restructured at end of quarter</t>
  </si>
  <si>
    <t>in-rbi-rep.xsd#in-rbi-rep_SacrificeOnDiminutionWhoseAmountIsOutstandingInAccountRestructuredAtEndOfQaurterOfWhichThroughCDR</t>
  </si>
  <si>
    <t>Sacrifice on diminution whose amount is outstanding in account restructured at end of quarter of which through CDR</t>
  </si>
  <si>
    <t>fn_J14_80_11022015</t>
  </si>
  <si>
    <t>in-rbi-rep.xsd#in-rbi-rep_SacrificeOnDiminutionOfRestructuredAccountsSlippedToNPAs</t>
  </si>
  <si>
    <t>in-rbi-rep.xsd#in-rbi-rep_CategoryOfSecuritiesAxis::in-rbi-rep.xsd#in-rbi-rep_MutualFundsMember:::in-rbi-rep.xsd#in-rbi-rep_SecuritiesTypeAxis::in-rbi-rep.xsd#in-rbi-rep_UnlistedMutualFundsMember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</si>
  <si>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</si>
  <si>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</si>
  <si>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</si>
  <si>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</si>
  <si>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</si>
  <si>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</si>
  <si>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</si>
  <si>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</si>
  <si>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</si>
  <si>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</si>
  <si>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</si>
  <si>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</si>
  <si>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</si>
  <si>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</si>
  <si>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</si>
  <si>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</si>
  <si>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</si>
  <si>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</si>
  <si>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</si>
  <si>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</si>
  <si>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</si>
  <si>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</si>
  <si>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</si>
  <si>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</si>
  <si>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</si>
  <si>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</si>
  <si>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</si>
  <si>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</si>
  <si>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</si>
  <si>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</si>
  <si>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</si>
  <si>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</si>
  <si>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</si>
  <si>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</si>
  <si>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</si>
  <si>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</si>
  <si>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</si>
  <si>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</si>
  <si>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</si>
  <si>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</si>
  <si>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</si>
  <si>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</si>
  <si>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</si>
  <si>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</si>
  <si>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</si>
  <si>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</si>
  <si>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</si>
  <si>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Total Upgrade/Downgrade</t>
  </si>
  <si>
    <t>A. Loans and Advances Disbursed during April to Date</t>
  </si>
  <si>
    <t>B. Current Outstanding Balance of Loans and Advances</t>
  </si>
  <si>
    <t>in-rbi-rep.xsd#in-rbi-rep_NameOfIndustryAxis::in-rbi-rep.xsd#in-rbi-rep_ElectricityGenerationMember:::in-rbi-rep.xsd#in-rbi-rep_SectorwiseTypeAxis::in-rbi-rep.xsd#in-rbi-rep_CentralGovernmentPublicSectorUndertakingMember</t>
  </si>
  <si>
    <t>in-rbi-rep.xsd#in-rbi-rep_AdvancesOutstandingFunded</t>
  </si>
  <si>
    <t>in-rbi-rep.xsd#in-rbi-rep_UpGradation</t>
  </si>
  <si>
    <t>in-rbi-rep.xsd#in-rbi-rep_ActualRecoveries</t>
  </si>
  <si>
    <t>in-rbi-rep.xsd#in-rbi-rep_RestructuredStandardAdvances</t>
  </si>
  <si>
    <t>in-rbi-rep.xsd#in-rbi-rep_NameOfIndustryAxis::in-rbi-rep.xsd#in-rbi-rep_MiningAndQuarryingMember</t>
  </si>
  <si>
    <t>in-rbi-rep.xsd#in-rbi-rep_NameOfIndustryAxis::in-rbi-rep.xsd#in-rbi-rep_CoalMember</t>
  </si>
  <si>
    <t xml:space="preserve">.. Amount </t>
  </si>
  <si>
    <t xml:space="preserve">.. Loss provision </t>
  </si>
  <si>
    <t>(Sub-total) (5 to 7)</t>
  </si>
  <si>
    <t>Grand Total (1 to 7)</t>
  </si>
  <si>
    <t>.. Loss provision</t>
  </si>
  <si>
    <t>in-rbi-rep.xsd#in-rbi-rep_AmountOfOtherRiskAssetsAndExposure</t>
  </si>
  <si>
    <t>in-rbi-rep.xsd#in-rbi-rep_LossProvisionOfOtherRiskAssetsAndExposure</t>
  </si>
  <si>
    <t>in-rbi-rep.xsd#in-rbi-rep_ExposureTypeAxis::in-rbi-rep.xsd#in-rbi-rep_BondsAndDebentureMember</t>
  </si>
  <si>
    <t>in-rbi-rep.xsd#in-rbi-rep_ExposureTypeAxis::in-rbi-rep.xsd#in-rbi-rep_EquitiesMember</t>
  </si>
  <si>
    <t xml:space="preserve">Provision held for depreciation, if any, due to arrears of principal/intt. </t>
  </si>
  <si>
    <t>Government Securities</t>
  </si>
  <si>
    <t>Other Approved Securities</t>
  </si>
  <si>
    <t>Shares</t>
  </si>
  <si>
    <t>in-rbi-rep.xsd#in-rbi-rep_StandardAdvances@http://www.xbrl.org/2003/role/periodStartLabel</t>
  </si>
  <si>
    <t>in-rbi-rep.xsd#in-rbi-rep_GrossNPAs@http://www.xbrl.org/2003/role/periodStartLabel</t>
  </si>
  <si>
    <t>in-rbi-rep.xsd#in-rbi-rep_NewAcreationToNPAsFromStandardAdvancesDuringThePeriod</t>
  </si>
  <si>
    <t>in-rbi-rep.xsd#in-rbi-rep_UpGradation@http://www.xbrl.org/2003/role/terseLabel</t>
  </si>
  <si>
    <t>in-rbi-rep.xsd#in-rbi-rep_AmountInvolvedInCasesDecidedOrSettled</t>
  </si>
  <si>
    <t>Amount involved in cases decided or settled in the beginning</t>
  </si>
  <si>
    <t>fn_E117_38_10022015</t>
  </si>
  <si>
    <t>Number of cases decided or settled in the end</t>
  </si>
  <si>
    <t>fn_F117_39_10022015</t>
  </si>
  <si>
    <t>Amount involved in cases decided or settled at the end</t>
  </si>
  <si>
    <t>fn_E118_40_10022015</t>
  </si>
  <si>
    <t>in-rbi-rep.xsd#in-rbi-rep_NumberOfCasesWhereRecoveryIsEffected</t>
  </si>
  <si>
    <t>Number of cases where recovery is effected at the beginning</t>
  </si>
  <si>
    <t>fn_F118_41_10022015</t>
  </si>
  <si>
    <t>in-rbi-rep.xsd#in-rbi-rep_AmountOfCasesWhereRecoveryIsEffected</t>
  </si>
  <si>
    <t>Amount of cases where recovery is effected at the beginning</t>
  </si>
  <si>
    <t>fn_E119_42_10022015</t>
  </si>
  <si>
    <t>in-rbi-rep.xsd#in-rbi-rep_NumberOfCasesWhereRecoveryIsEffectedDuringTheQuarter</t>
  </si>
  <si>
    <t>Name of authorised reporting official</t>
  </si>
  <si>
    <t>fn_D12_2_17022015</t>
  </si>
  <si>
    <t>Disbursement of export credit in respect of gold card holders during the quarter</t>
  </si>
  <si>
    <t>fn_E15_21_11022015</t>
  </si>
  <si>
    <t>fn_F15_22_11022015</t>
  </si>
  <si>
    <t>fn_G15_23_11022015</t>
  </si>
  <si>
    <t>fn_H15_24_11022015</t>
  </si>
  <si>
    <t>fn_I15_25_11022015</t>
  </si>
  <si>
    <t>fn_J15_26_11022015</t>
  </si>
  <si>
    <t>fn_K15_27_11022015</t>
  </si>
  <si>
    <t>fn_L15_28_11022015</t>
  </si>
  <si>
    <t>fn_M15_29_11022015</t>
  </si>
  <si>
    <t>in-rbi-rep.xsd#in-rbi-rep_BalanceOutstandingOfExportCreditInRespectOfGoldCardHoldersAtEndOfTheQuarter</t>
  </si>
  <si>
    <t>Balance outstanding of export credit in respect of gold card holders at end of the quarter</t>
  </si>
  <si>
    <t>fn_N15_30_11022015</t>
  </si>
  <si>
    <t>in-rbi-rep.xsd#in-rbi-rep_CategoryOfSecuritiesAxis::in-rbi-rep.xsd#in-rbi-rep_EquitiesMember</t>
  </si>
  <si>
    <t>in-rbi-rep.xsd#in-rbi-rep_FaceValueOfInvestment</t>
  </si>
  <si>
    <t>in-rbi-rep.xsd#in-rbi-rep_NameOfIndustryAxis::in-rbi-rep.xsd#in-rbi-rep_ElectricityTransmissionMember:::in-rbi-rep.xsd#in-rbi-rep_SectorwiseTypeAxis::in-rbi-rep.xsd#in-rbi-rep_PrivateSectorMember</t>
  </si>
  <si>
    <t>in-rbi-rep.xsd#in-rbi-rep_SectorsAxis::in-rbi-rep.xsd#in-rbi-rep_FoodCreditFCIConsortiumMember</t>
  </si>
  <si>
    <t>in-rbi-rep.xsd#in-rbi-rep_SectorsAxis::in-rbi-rep.xsd#in-rbi-rep_OtherPSUsMember</t>
  </si>
  <si>
    <t>in-rbi-rep.xsd#in-rbi-rep_SectorsAxis::in-rbi-rep.xsd#in-rbi-rep_MediumAndLargeIndustriesOtherThanPSUsMember</t>
  </si>
  <si>
    <t>in-rbi-rep.xsd#in-rbi-rep_SectorsAxis::in-rbi-rep.xsd#in-rbi-rep_MediumAndLargeServicesOtherThanPSUMember</t>
  </si>
  <si>
    <t>in-rbi-rep.xsd#in-rbi-rep_SectorsAxis::in-rbi-rep.xsd#in-rbi-rep_AggeragateDomesticOperationsMember:::in-rbi-rep.xsd#in-rbi-rep_RegionOfBusinessAxis::in-rbi-rep.xsd#in-rbi-rep_DomesticMember</t>
  </si>
  <si>
    <t>Particulars</t>
  </si>
  <si>
    <t>5. Other Non-food Credit, if any, please specify</t>
  </si>
  <si>
    <t>in-rbi-rep.xsd#in-rbi-rep_CategoryOfSecuritiesAxis::in-rbi-rep.xsd#in-rbi-rep_OthersMember</t>
  </si>
  <si>
    <t>76e578b8-9476-46d0-acac-a7d67c7d0b87:~:II. Available for Sale Category III. Held for Trading Category:~:NotMandatory:~:True:~::~:</t>
  </si>
  <si>
    <t xml:space="preserve">Book Value at the beginning of the validation period </t>
  </si>
  <si>
    <t xml:space="preserve">Additional Prov. held for dep., if any, due to arrears of principal intt. </t>
  </si>
  <si>
    <t>GOl Securities</t>
  </si>
  <si>
    <t>in-rbi-rep.xsd#in-rbi-rep_AggregateBookValueInEachCategoryAfterRecognisingDepreciation</t>
  </si>
  <si>
    <t>in-rbi-rep.xsd#in-rbi-rep_AdditionalProvisionForDepreciationIfAny</t>
  </si>
  <si>
    <t>c3aa53a1-231e-4684-93e1-8cd6fcafdc84:~:NotMandatory:~:True:~:False:~::~::~:False:~::~::~:False:~::~::~:</t>
  </si>
  <si>
    <t>dfe0558e-abc7-496f-a959-8bf24dd2f7dc:~:Qualities of Securities Portfolio:~:NotMandatory:~:True:~::~:</t>
  </si>
  <si>
    <t>Held to Maturity</t>
  </si>
  <si>
    <t>Available for Sale</t>
  </si>
  <si>
    <t>fn_J22_44_11022015</t>
  </si>
  <si>
    <t>fn_S264_37_12032015</t>
  </si>
  <si>
    <t>fn_S265_38_12032015</t>
  </si>
  <si>
    <t>fn_S266_39_12032015</t>
  </si>
  <si>
    <t>fn_T249_40_12032015</t>
  </si>
  <si>
    <t>Technical prudential write offs or amounts in AUC account outstanding in books of bank</t>
  </si>
  <si>
    <t>fn_T263_41_12032015</t>
  </si>
  <si>
    <t>fn_T264_42_12032015</t>
  </si>
  <si>
    <t>fn_T265_43_12032015</t>
  </si>
  <si>
    <t>fn_T266_44_12032015</t>
  </si>
  <si>
    <t>fn_U249_45_12032015</t>
  </si>
  <si>
    <t>Restructured standard advances outstanding</t>
  </si>
  <si>
    <t>fn_U263_46_12032015</t>
  </si>
  <si>
    <t>fn_U264_47_12032015</t>
  </si>
  <si>
    <t>fn_U265_48_12032015</t>
  </si>
  <si>
    <t>fn_U266_49_12032015</t>
  </si>
  <si>
    <t>fn_G249_50_12032015</t>
  </si>
  <si>
    <t>Standard advances at the beginning of the period</t>
  </si>
  <si>
    <t>fn_G263_51_12032015</t>
  </si>
  <si>
    <t>fn_G264_52_12032015</t>
  </si>
  <si>
    <t>fn_G265_53_12032015</t>
  </si>
  <si>
    <t>fn_G266_54_12032015</t>
  </si>
  <si>
    <t>fn_H249_55_12032015</t>
  </si>
  <si>
    <t>in-rbi-rep.xsd#in-rbi-rep_GrossNPAs</t>
  </si>
  <si>
    <t>Gross NPAs at beginning of the period</t>
  </si>
  <si>
    <t>fn_H263_56_12032015</t>
  </si>
  <si>
    <t>Amount of technical prudential write offs or AUC at the end of the period</t>
  </si>
  <si>
    <t>in-rbi-rep.xsd#in-rbi-rep_RestructuredLoansAndAdvancesRetainedAxis::in-rbi-rep.xsd#in-rbi-rep_AggregateStandardAdvancesMember</t>
  </si>
  <si>
    <t>4. Units of Mutual Funds</t>
  </si>
  <si>
    <t>5. Others</t>
  </si>
  <si>
    <t>in-rbi-rep.xsd#in-rbi-rep_SectorsAxis::in-rbi-rep.xsd#in-rbi-rep_OtherMicroEnterprisesMember</t>
  </si>
  <si>
    <t>in-rbi-rep.xsd#in-rbi-rep_SectorsAxis::in-rbi-rep.xsd#in-rbi-rep_OtherMember</t>
  </si>
  <si>
    <t>in-rbi-rep.xsd#in-rbi-rep_NameOfIndustryAxis::in-rbi-rep.xsd#in-rbi-rep_OtherSocialCommercialInfrastructureMember</t>
  </si>
  <si>
    <t>in-rbi-rep.xsd#in-rbi-rep_ValuationAxis::in-rbi-rep.xsd#in-rbi-rep_MarketValueMember</t>
  </si>
  <si>
    <t>in-rbi-rep.xsd#in-rbi-rep_NetDepreciationInEachCategory</t>
  </si>
  <si>
    <t>in-rbi-rep.xsd#in-rbi-rep_ProvisionHeldForNetDepreciation</t>
  </si>
  <si>
    <t xml:space="preserve">   B.1.2 Small Enterprises</t>
  </si>
  <si>
    <t>in-rbi-rep.xsd#in-rbi-rep_CategoriesOfExposureAxis::in-rbi-rep.xsd#in-rbi-rep_ExposuresInRupeesMember:::in-rbi-rep.xsd#in-rbi-rep_DetailsOfExposureToMFIsSHGsSmallTinyAndMediumEnterprisesAxis::in-rbi-rep.xsd#in-rbi-rep_DirectExposureToMediumEnterprisesMember</t>
  </si>
  <si>
    <t xml:space="preserve">   B.1.3 Medium Enterprises</t>
  </si>
  <si>
    <t>in-rbi-rep.xsd#in-rbi-rep_CategoriesOfExposureAxis::in-rbi-rep.xsd#in-rbi-rep_ExposuresInRupeesMember:::in-rbi-rep.xsd#in-rbi-rep_DetailsOfExposureToMFIsSHGsSmallTinyAndMediumEnterprisesAxis::in-rbi-rep.xsd#in-rbi-rep_IndirectExposureMember</t>
  </si>
  <si>
    <t>B.2 Indirect Exposure</t>
  </si>
  <si>
    <t>fn_F25_34_10022015</t>
  </si>
  <si>
    <t>fn_G13_35_10022015</t>
  </si>
  <si>
    <t>in-rbi-rep.xsd#in-rbi-rep_AmountOutstandingWhoseAccountRestructuredOfWhichThroughCDR</t>
  </si>
  <si>
    <t>Amount outstanding whose account restructured of which through CDR</t>
  </si>
  <si>
    <t>fn_H13_36_10022015</t>
  </si>
  <si>
    <t>in-rbi-rep.xsd#in-rbi-rep_AmountOutstandingInAccountRestructuredTillEndOfQuarter</t>
  </si>
  <si>
    <t>Amount outstanding in account restructured at end of quarter</t>
  </si>
  <si>
    <t>Total OIB Assets</t>
  </si>
  <si>
    <t>in-rbi-rep.xsd#in-rbi-rep_AggregateOtherInterestBearingAssetsExcludingTreasuryBillsGOISecuritiesBondsStateGovernmentSecurities</t>
  </si>
  <si>
    <t>in-rbi-rep.xsd#in-rbi-rep_OtherAssetsInOtherInterestBearingAssets</t>
  </si>
  <si>
    <t>in-rbi-rep.xsd#in-rbi-rep_LeaseReceivables</t>
  </si>
  <si>
    <t>in-rbi-rep.xsd#in-rbi-rep_StateGovernmentSecurities</t>
  </si>
  <si>
    <t>in-rbi-rep.xsd#in-rbi-rep_GovernmentOfIndiaSecuritiesBonds</t>
  </si>
  <si>
    <t>in-rbi-rep.xsd#in-rbi-rep_BondsDebenturesOfCorporatesFI</t>
  </si>
  <si>
    <t>Bonds/Deb of corporates, FIs</t>
  </si>
  <si>
    <t>Treasury Bills</t>
  </si>
  <si>
    <t>GOI Securities (Bonds)</t>
  </si>
  <si>
    <t xml:space="preserve">           R.e.3 Three-star or higher category classified hotels 
           located outside cities with population of more than 1 million</t>
  </si>
  <si>
    <t xml:space="preserve">          R.a.6 Urban Public Transport (except rolling stock in case of 
         urban road transport)</t>
  </si>
  <si>
    <t>in-rbi-rep.xsd#in-rbi-rep_CategoryOfSecuritiesAxis::in-rbi-rep.xsd#in-rbi-rep_ListedSecuritiesMember:::in-rbi-rep.xsd#in-rbi-rep_SecuritiesTypeAxis::in-rbi-rep.xsd#in-rbi-rep_MortgageBackedSecuritiesMember</t>
  </si>
  <si>
    <t>c79e438f-5d71-4458-a5ef-d52402f73e10:~:NotMandatory:~:True:~:False:~::~::~:False:~::~::~:False:~::~::~:</t>
  </si>
  <si>
    <t>4262e279-f874-4122-b6b7-85e3829920d3:~:Part A: Shifting of Investments during the period (Domestic):~:NotMandatory:~:True:~::~:</t>
  </si>
  <si>
    <t>Current Quarter</t>
  </si>
  <si>
    <t>Current Year (from April to date)</t>
  </si>
  <si>
    <t>Total Provisions on Account of Shifting of Investments</t>
  </si>
  <si>
    <t>in-rbi-rep.xsd#in-rbi-rep_NameOfIndustryAxis::in-rbi-rep.xsd#in-rbi-rep_ElectricityTransmissionMember:::in-rbi-rep.xsd#in-rbi-rep_SectorwiseTypeAxis::in-rbi-rep.xsd#in-rbi-rep_StateGovernmentPublicSectorUndertakingIncludingSEBsMember</t>
  </si>
  <si>
    <t>in-rbi-rep.xsd#in-rbi-rep_NameOfIndustryAxis::in-rbi-rep.xsd#in-rbi-rep_ElectricityDistributionMember:::in-rbi-rep.xsd#in-rbi-rep_SectorwiseTypeAxis::in-rbi-rep.xsd#in-rbi-rep_StateGovernmentPublicSectorUndertakingIncludingSEBsMember</t>
  </si>
  <si>
    <t>3d5b6a03-b75f-4b1d-abc9-ac2cd2cb7a1a:~:IndustryBreakUP:~:NotMandatory:~:True:~::~:</t>
  </si>
  <si>
    <t>in-rbi-rep.xsd#in-rbi-rep_OtherInfrastructureAxis</t>
  </si>
  <si>
    <t>1cc3bce1-7bcf-499f-9951-94233cb1242a:~:Sec-8 IndustryBreakup:~:NotMandatory:~:True:~::~:</t>
  </si>
  <si>
    <t>S. Other Industries, pl. specify</t>
  </si>
  <si>
    <t>in-rbi-rep.xsd#in-rbi-rep_CategoryOfSecuritiesAxis::in-rbi-rep.xsd#in-rbi-rep_ListedSecuritiesMember:::in-rbi-rep.xsd#in-rbi-rep_SecuritiesTypeAxis::in-rbi-rep.xsd#in-rbi-rep_AggregateListedSecuritiesMember</t>
  </si>
  <si>
    <t>in-rbi-rep.xsd#in-rbi-rep_CategoryOfSecuritiesAxis::in-rbi-rep.xsd#in-rbi-rep_UnlistedSecuritiesMember:::in-rbi-rep.xsd#in-rbi-rep_SecuritiesTypeAxis::in-rbi-rep.xsd#in-rbi-rep_PSUBondsMember</t>
  </si>
  <si>
    <t>in-rbi-rep.xsd#in-rbi-rep_CategoryOfSecuritiesAxis::in-rbi-rep.xsd#in-rbi-rep_UnlistedSecuritiesMember:::in-rbi-rep.xsd#in-rbi-rep_SecuritiesTypeAxis::in-rbi-rep.xsd#in-rbi-rep_VentureCapitalFundMember</t>
  </si>
  <si>
    <t>HTM to AFS</t>
  </si>
  <si>
    <t>HTM to HFT</t>
  </si>
  <si>
    <t>AFS to HTM</t>
  </si>
  <si>
    <t>AFS to HFT</t>
  </si>
  <si>
    <t>HFT to AFS</t>
  </si>
  <si>
    <t>HFT to HTM</t>
  </si>
  <si>
    <t>in-rbi-rep.xsd#in-rbi-rep_NameOfIndustryAxis::in-rbi-rep.xsd#in-rbi-rep_SoilTestingLaboratoriesMember</t>
  </si>
  <si>
    <t>in-rbi-rep.xsd#in-rbi-rep_NameOfIndustryAxis::in-rbi-rep.xsd#in-rbi-rep_ColdChainMember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</si>
  <si>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</si>
  <si>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</si>
  <si>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</si>
  <si>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</si>
  <si>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</si>
  <si>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</si>
  <si>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</si>
  <si>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Lakhs</t>
  </si>
  <si>
    <t>Part D: Movement in Provisions for NPIs (April to Date)</t>
  </si>
  <si>
    <t>A. Amount of Provisions for NPIs at beginning of the FY</t>
  </si>
  <si>
    <t>D. Amount of Provisions for NPIs at end of the FY/Period</t>
  </si>
  <si>
    <t>in-rbi-rep.xsd#in-rbi-rep_AmountOfProvisionsForNPAs@http://www.xbrl.org/2003/role/periodStartLabel</t>
  </si>
  <si>
    <t>in-rbi-rep.xsd#in-rbi-rep_AmountOfProvisionsForNPAs@http://www.xbrl.org/2003/role/periodEndLabel</t>
  </si>
  <si>
    <t>in-rbi-rep.xsd#in-rbi-rep_RegionOfBusinessAxis::in-rbi-rep.xsd#in-rbi-rep_OverseasMember</t>
  </si>
  <si>
    <t>in-rbi-rep.xsd#in-rbi-rep_RegionOfBusinessAxis::in-rbi-rep.xsd#in-rbi-rep_GlobalMember</t>
  </si>
  <si>
    <t>SARFAESI - Cumulative since Inception of the Act</t>
  </si>
  <si>
    <t>No. of Cases</t>
  </si>
  <si>
    <t>Amount</t>
  </si>
  <si>
    <t>No. of Notices Issued</t>
  </si>
  <si>
    <t>Of Total Notices Issued, cases where Amount was Recovered</t>
  </si>
  <si>
    <t>Cases where Compromise Proposals Received</t>
  </si>
  <si>
    <t>Of Compromise Proposal, Cases where Amount was Recovered</t>
  </si>
  <si>
    <t>in-rbi-rep.xsd#in-rbi-rep_TypeOfExportCreditAxis::in-rbi-rep.xsd#in-rbi-rep_GrandTotalOfExportCreditMember</t>
  </si>
  <si>
    <t>227431b4-9dc8-45c7-9245-1e587cc506f1:~:NotMandatory:~:True:~:False:~::~::~:False:~::~::~:False:~::~::~:</t>
  </si>
  <si>
    <t>Back To Navigation Page</t>
  </si>
  <si>
    <t>Legends</t>
  </si>
  <si>
    <t>in-rbi-rep.xsd#in-rbi-rep_DistributionOfLoansAssetsAxis::in-rbi-rep.xsd#in-rbi-rep_MediumIndustryMember</t>
  </si>
  <si>
    <t>in-rbi-rep.xsd#in-rbi-rep_DistributionOfLoansAssetsAxis::in-rbi-rep.xsd#in-rbi-rep_LargeIndustryMember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</si>
  <si>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</si>
  <si>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</si>
  <si>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</si>
  <si>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</si>
  <si>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</si>
  <si>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</si>
  <si>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</si>
  <si>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2. Sub-Standard</t>
  </si>
  <si>
    <t>3. Doubtful</t>
  </si>
  <si>
    <t>.. Doubtful 1</t>
  </si>
  <si>
    <t>.. Doubtful 2</t>
  </si>
  <si>
    <t>.. Doubtful 3</t>
  </si>
  <si>
    <t>4. Loss</t>
  </si>
  <si>
    <t>5. Total (1+2+3+4)</t>
  </si>
  <si>
    <t>in-rbi-rep.xsd#in-rbi-rep_RiskTypeDimension::in-rbi-rep.xsd#in-rbi-rep_StandardAssetsMember</t>
  </si>
  <si>
    <t>in-rbi-rep.xsd#in-rbi-rep_AmountOfCumulativeWriteOffsAtTheEndOfTheQuarter</t>
  </si>
  <si>
    <t>644cee18-610f-4f5a-bbc3-c583a2f4b6c6:~:Part-D: Recoveries of NPAs through SARFAESI, DRT and Lok Adalat (Position as at end of the Quarter) - Domestic Operations :~:NotMandatory:~:True:~::~:</t>
  </si>
  <si>
    <t xml:space="preserve">Part-D: Recoveries of NPAs through SARFAESI, DRT and Lok Adalat (Position as at end of the Quarter) - Domestic Operations 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</si>
  <si>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</si>
  <si>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</si>
  <si>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</si>
  <si>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</si>
  <si>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</si>
  <si>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</si>
  <si>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</si>
  <si>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</si>
  <si>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</si>
  <si>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</si>
  <si>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</si>
  <si>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</si>
  <si>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</si>
  <si>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</si>
  <si>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</si>
  <si>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</si>
  <si>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</si>
  <si>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</si>
  <si>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</si>
  <si>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</si>
  <si>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</si>
  <si>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</si>
  <si>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</si>
  <si>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</si>
  <si>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</si>
  <si>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</si>
  <si>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</si>
  <si>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</si>
  <si>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</si>
  <si>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</si>
  <si>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Bonds/Debentures Other than nature of advance</t>
  </si>
  <si>
    <t>Preference Shares</t>
  </si>
  <si>
    <t>Others fixed maturity instruments (CPs, CDs, units of closed ended mutual funds, etc.)</t>
  </si>
  <si>
    <t>79903f27-eac0-4c14-a962-de24205a4d80:~:Qualities of Securities Portfolio:~:NotMandatory:~:True:~::~:</t>
  </si>
  <si>
    <t>1. Held To Maturity Category</t>
  </si>
  <si>
    <t>in-rbi-rep.xsd#in-rbi-rep_AcquisitionCost</t>
  </si>
  <si>
    <t>in-rbi-rep.xsd#in-rbi-rep_AmountOfAmortisation</t>
  </si>
  <si>
    <t>in-rbi-rep.xsd#in-rbi-rep_AmortisedCost</t>
  </si>
  <si>
    <t>in-rbi-rep.xsd#in-rbi-rep_ProvisionForDepreciation</t>
  </si>
  <si>
    <t>in-rbi-rep.xsd#in-rbi-rep_BookValueAmount</t>
  </si>
  <si>
    <t xml:space="preserve">Aggregate Book Value in each category after recognising the dep./App. ## </t>
  </si>
  <si>
    <t>Book Value (net  of Provisions)</t>
  </si>
  <si>
    <t>in-rbi-rep.xsd#in-rbi-rep_CategoryOfSecuritiesAxis::in-rbi-rep.xsd#in-rbi-rep_QuotedEquitiesMember</t>
  </si>
  <si>
    <t>in-rbi-rep.xsd#in-rbi-rep_CategoryOfSecuritiesAxis::in-rbi-rep.xsd#in-rbi-rep_UnquotedEquitiesMember</t>
  </si>
  <si>
    <t>in-rbi-rep.xsd#in-rbi-rep_DistributionOfLoansAssetsAxis::in-rbi-rep.xsd#in-rbi-rep_MicroAndSmallIndustryMember</t>
  </si>
  <si>
    <t>in-rbi-rep.xsd#in-rbi-rep_SectorsAxis::in-rbi-rep.xsd#in-rbi-rep_AllOtherLoansMember</t>
  </si>
  <si>
    <t>in-rbi-rep.xsd#in-rbi-rep_RatingTypeAxis::in-rbi-rep.xsd#in-rbi-rep_RatedMember:::in-rbi-rep.xsd#in-rbi-rep_TypeOfHoldingAxis::in-rbi-rep.xsd#in-rbi-rep_RatingwiseHoldingsMember</t>
  </si>
  <si>
    <t>in-rbi-rep.xsd#in-rbi-rep_RatingTypeAxis::in-rbi-rep.xsd#in-rbi-rep_UnratedMember:::in-rbi-rep.xsd#in-rbi-rep_TypeOfHoldingAxis::in-rbi-rep.xsd#in-rbi-rep_RatingwiseHoldingsMember</t>
  </si>
  <si>
    <t>in-rbi-rep.xsd#in-rbi-rep_CategoryOfHoldingAxis::in-rbi-rep.xsd#in-rbi-rep_BorrowersMember:::in-rbi-rep.xsd#in-rbi-rep_TypeOfHoldingAxis::in-rbi-rep.xsd#in-rbi-rep_CategorywiseHoldingsMember</t>
  </si>
  <si>
    <t>in-rbi-rep.xsd#in-rbi-rep_SectorsAxis::in-rbi-rep.xsd#in-rbi-rep_IndirectAgriculturalCreditMember</t>
  </si>
  <si>
    <t>in-rbi-rep.xsd#in-rbi-rep_CategoryOfSecuritiesAxis::in-rbi-rep.xsd#in-rbi-rep_ListedSecuritiesMember:::in-rbi-rep.xsd#in-rbi-rep_SecuritiesTypeAxis::in-rbi-rep.xsd#in-rbi-rep_PSUBondsMember</t>
  </si>
  <si>
    <t>in-rbi-rep.xsd#in-rbi-rep_RefinanceIncludingBillsRediscounted</t>
  </si>
  <si>
    <t>Office telephone number of authorised reporting official</t>
  </si>
  <si>
    <t>fn_D15_5_17022015</t>
  </si>
  <si>
    <t>in-rbi-rep.xsd#in-rbi-rep_ResidenceTelephoneNumberOfAuthorisedReportingOfficial</t>
  </si>
  <si>
    <t>Residence telephone number of authorised reporting official</t>
  </si>
  <si>
    <t>fn_D16_6_17022015</t>
  </si>
  <si>
    <t>in-rbi-rep.xsd#in-rbi-rep_PlaceOfSigningByAuthorisedReportingOfficial</t>
  </si>
  <si>
    <t>Place of signing by authorised reporting official</t>
  </si>
  <si>
    <t>fn_D17_7_17022015</t>
  </si>
  <si>
    <t>in-rbi-rep.xsd#in-rbi-rep_DateOfSigningByAuthorisedReportingOfficial</t>
  </si>
  <si>
    <t>Date of signing by authorised reporting official</t>
  </si>
  <si>
    <t>fn_F10_8_17022015</t>
  </si>
  <si>
    <t>in-rbi-rep.xsd#in-rbi-rep_SignatureOfPersonCountersigned</t>
  </si>
  <si>
    <t>Signature of person countersigned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</si>
  <si>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</si>
  <si>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</si>
  <si>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</si>
  <si>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</si>
  <si>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</si>
  <si>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</si>
  <si>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</si>
  <si>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</si>
  <si>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</si>
  <si>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</si>
  <si>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</si>
  <si>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</si>
  <si>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</si>
  <si>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</si>
  <si>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</si>
  <si>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</si>
  <si>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</si>
  <si>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</si>
  <si>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</si>
  <si>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</si>
  <si>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</si>
  <si>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</si>
  <si>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</si>
  <si>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in-rbi-rep.xsd#in-rbi-rep_NameOfIndustryAxis::in-rbi-rep.xsd#in-rbi-rep_OtherMiningAndQuarryingMember</t>
  </si>
  <si>
    <t>in-rbi-rep.xsd#in-rbi-rep_NameOfIndustryAxis::in-rbi-rep.xsd#in-rbi-rep_FoodProcessingMember</t>
  </si>
  <si>
    <t>in-rbi-rep.xsd#in-rbi-rep_NameOfIndustryAxis::in-rbi-rep.xsd#in-rbi-rep_SugarMember</t>
  </si>
  <si>
    <t>in-rbi-rep.xsd#in-rbi-rep_SacrificeOnDiminutionOfRestructuredAccountsSlippedToNPAsOutstandingAtTheEndOfTheQuarter</t>
  </si>
  <si>
    <t>in-rbi-rep.xsd#in-rbi-rep_NameOfIndustryAxis::in-rbi-rep.xsd#in-rbi-rep_WaterTreatmentPlantsmember</t>
  </si>
  <si>
    <t>7. Other contingent credit exposure</t>
  </si>
  <si>
    <t>in-rbi-rep.xsd#in-rbi-rep_NameOfIndustryAxis::in-rbi-rep.xsd#in-rbi-rep_CoffeeMember</t>
  </si>
  <si>
    <t>in-rbi-rep.xsd#in-rbi-rep_NameOfIndustryAxis::in-rbi-rep.xsd#in-rbi-rep_ElectricityGenerationMember</t>
  </si>
  <si>
    <t>in-rbi-rep.xsd#in-rbi-rep_NameOfIndustryAxis::in-rbi-rep.xsd#in-rbi-rep_ElectricityTransmissionMember</t>
  </si>
  <si>
    <t>in-rbi-rep.xsd#in-rbi-rep_NameOfIndustryAxis::in-rbi-rep.xsd#in-rbi-rep_ElectricityDistributionMember</t>
  </si>
  <si>
    <t>in-rbi-rep.xsd#in-rbi-rep_NameOfIndustryAxis::in-rbi-rep.xsd#in-rbi-rep_OilPipelinesMember</t>
  </si>
  <si>
    <t>in-rbi-rep.xsd#in-rbi-rep_CealingAxis::in-rbi-rep.xsd#in-rbi-rep_Over25PercentMember:::in-rbi-rep.xsd#in-rbi-rep_InvestmentsNatureDimension::in-rbi-rep.xsd#in-rbi-rep_HeldToMaturityMember</t>
  </si>
  <si>
    <t>8b479962-85c9-4795-964d-02f52910e44a:~:I. Held To Maturity Category:~:NotMandatory:~:True:~::~:</t>
  </si>
  <si>
    <t>Total in HTM</t>
  </si>
  <si>
    <t>Book Value</t>
  </si>
  <si>
    <t>in-rbi-rep.xsd#in-rbi-rep_PeriodAxis::in-rbi-rep.xsd#in-rbi-rep_CurrentQuarterMember:::in-rbi-rep.xsd#in-rbi-rep_RegionOfBusinessAxis::in-rbi-rep.xsd#in-rbi-rep_DomesticMember</t>
  </si>
  <si>
    <t>fe5e347b-e992-45eb-aa49-101b8333a000:~:Country Risk Exposure (Global Operation)-1:~:NotMandatory:~:True:~::~:</t>
  </si>
  <si>
    <t>in-rbi-rep.xsd#in-rbi-rep_CategoriesOfExposureAxis::in-rbi-rep.xsd#in-rbi-rep_ExposuresInForeignCurrenciesMember:::in-rbi-rep.xsd#in-rbi-rep_DetailsOfExposureToMFIsSHGsSmallTinyAndMediumEnterprisesAxis::in-rbi-rep.xsd#in-rbi-rep_ExposuresToMicroSmallAndMediumEnterprisesMember</t>
  </si>
  <si>
    <t>in-rbi-rep.xsd#in-rbi-rep_SectorsAxis::in-rbi-rep.xsd#in-rbi-rep_SubTotalPrioritySectorMember</t>
  </si>
  <si>
    <t>d07407c4-3da7-4878-91df-864c41a98d95:~:NotMandatory:~:True:~:False:~::~::~:False:~::~::~:False:~::~::~:</t>
  </si>
  <si>
    <t>a82af999-4e7f-4f54-92e2-aca541a1c609:~:MFIsSHGs:~:NotMandatory:~:True:~::~:</t>
  </si>
  <si>
    <t>in-rbi-rep.xsd#in-rbi-rep_AmountOutstandingOfGrossFundedExposure</t>
  </si>
  <si>
    <t>in-rbi-rep.xsd#in-rbi-rep_ImpairedCreditOutOfAmountOutstandingOfGrossFundedExposure</t>
  </si>
  <si>
    <t>in-rbi-rep.xsd#in-rbi-rep_InterestRate</t>
  </si>
  <si>
    <t>in-rbi-rep.xsd#in-rbi-rep_ExposureTypeAxis::in-rbi-rep.xsd#in-rbi-rep_FundedMember</t>
  </si>
  <si>
    <t>in-rbi-rep.xsd#in-rbi-rep_ExposureTypeAxis::in-rbi-rep.xsd#in-rbi-rep_NonFundedMember</t>
  </si>
  <si>
    <t>in-rbi-rep.xsd#in-rbi-rep_NameOfIndustryAxis::in-rbi-rep.xsd#in-rbi-rep_EducationInstitutionsMember</t>
  </si>
  <si>
    <t>in-rbi-rep.xsd#in-rbi-rep_NameOfIndustryAxis::in-rbi-rep.xsd#in-rbi-rep_HospitalsMember</t>
  </si>
  <si>
    <t>Sacrifice on diminution of restructured accounts slipped to NPAs outstanding at the end of the quarter</t>
  </si>
  <si>
    <t>fn_K17_86_11022015</t>
  </si>
  <si>
    <t>fn_K20_87_11022015</t>
  </si>
  <si>
    <t>fn_K23_88_11022015</t>
  </si>
  <si>
    <t>fn_K26_89_11022015</t>
  </si>
  <si>
    <t>in-rbi-rep.xsd#in-rbi-rep_NameOfIndustryAxis::in-rbi-rep.xsd#in-rbi-rep_TelecommunicationTowersMember</t>
  </si>
  <si>
    <t>in-rbi-rep.xsd#in-rbi-rep_NameOfIndustryAxis::in-rbi-rep.xsd#in-rbi-rep_TelecommunicationAndTelecomServicesMember</t>
  </si>
  <si>
    <t>in-rbi-rep.xsd#in-rbi-rep_NameOfIndustryAxis::in-rbi-rep.xsd#in-rbi-rep_SocialCommercialInfrastructureMember</t>
  </si>
  <si>
    <t>in-rbi-rep.xsd#in-rbi-rep_ExposureTypeAxis::in-rbi-rep.xsd#in-rbi-rep_QuotedEquitiesMember</t>
  </si>
  <si>
    <t>in-rbi-rep.xsd#in-rbi-rep_ExposureTypeAxis::in-rbi-rep.xsd#in-rbi-rep_UnquotedEquitiesMember</t>
  </si>
  <si>
    <t>in-rbi-rep.xsd#in-rbi-rep_ExposureTypeAxis::in-rbi-rep.xsd#in-rbi-rep_PreferenceSharesMember</t>
  </si>
  <si>
    <t>in-rbi-rep.xsd#in-rbi-rep_ExposureTypeAxis::in-rbi-rep.xsd#in-rbi-rep_OtherMember</t>
  </si>
  <si>
    <t>in-rbi-rep.xsd#in-rbi-rep_ExposureTypeAxis::in-rbi-rep.xsd#in-rbi-rep_SubTotalMember</t>
  </si>
  <si>
    <t>a73fd601-cd7e-4658-9c08-1cd973f79a65:~:Part B: Movement in Provisions for NPAs in Loans/Advances (April to Date):~:NotMandatory:~:True:~::~:</t>
  </si>
  <si>
    <t>Note: 'A. Amount of Provisions for NPAs at beginning of the FY' should tally with 'D. Amount of Provisions for NPAs at end of the  FY/Period for the previous financial year.</t>
  </si>
  <si>
    <t>in-rbi-rep.xsd#in-rbi-rep_AmountOfProvisionsForNPAs</t>
  </si>
  <si>
    <t>in-rbi-rep.xsd#in-rbi-rep_NewAdditionsDuringThePeriod</t>
  </si>
  <si>
    <t>Amount Outstanding - Funded</t>
  </si>
  <si>
    <t>a3629bd5-b933-4d68-9d35-9776455ff374:~:Exposures to Sensitive Sectors:~:NotMandatory:~:True:~::~:</t>
  </si>
  <si>
    <t>in-rbi-rep.xsd#in-rbi-rep_NumberOfNoticesIssued</t>
  </si>
  <si>
    <t>Number of notices issued</t>
  </si>
  <si>
    <t>in-rbi-rep.xsd#in-rbi-rep_AmountOfNoticesIssued</t>
  </si>
  <si>
    <t>fn_F101_13_10022015</t>
  </si>
  <si>
    <t>Amount of notices issued</t>
  </si>
  <si>
    <t>538b78df-620c-4d10-b0b7-491439253186:~:NotMandatory:~:True:~:False:~::~::~:False:~::~::~:False:~::~::~:</t>
  </si>
  <si>
    <t>ebc3d84b-1b50-4d83-b687-39e0e05a4fec:~:Movement from:~:NotMandatory:~:True:~::~:</t>
  </si>
  <si>
    <t>Sub-standard</t>
  </si>
  <si>
    <t xml:space="preserve">    C1. On account of Write Offs (Prov. Utilised for write-off)</t>
  </si>
  <si>
    <t xml:space="preserve">    C2. Others</t>
  </si>
  <si>
    <t>D. Amount of Provisions for NPAs at end of the FY/Period</t>
  </si>
  <si>
    <t xml:space="preserve">      4.6 Advances against Fixed Deposits (incl. FCNR(B), etc.)</t>
  </si>
  <si>
    <t>Total NPAs</t>
  </si>
  <si>
    <t>Total Provision
Held</t>
  </si>
  <si>
    <t>Rating-Wise Details of
Total Holdings</t>
  </si>
  <si>
    <t>Category-Wise Details of
Total Holdings</t>
  </si>
  <si>
    <t>Amount Acquired Through Private Placement</t>
  </si>
  <si>
    <t>fn_H264_57_12032015</t>
  </si>
  <si>
    <t>fn_H265_58_12032015</t>
  </si>
  <si>
    <t>fn_H266_59_12032015</t>
  </si>
  <si>
    <t>fn_J249_60_12032015</t>
  </si>
  <si>
    <t>fn_J263_61_12032015</t>
  </si>
  <si>
    <t>fn_J264_62_12032015</t>
  </si>
  <si>
    <t>in-rbi-rep.xsd#in-rbi-rep_CategoriesOfExposureAxis::in-rbi-rep.xsd#in-rbi-rep_ExposuresInForeignCurrenciesMember:::in-rbi-rep.xsd#in-rbi-rep_DetailsOfExposureToMFIsSHGsSmallTinyAndMediumEnterprisesAxis::in-rbi-rep.xsd#in-rbi-rep_DirectExposureToMicroEnterprisesMember</t>
  </si>
  <si>
    <t xml:space="preserve">   F.1.1 Micro Enterprises</t>
  </si>
  <si>
    <t>in-rbi-rep.xsd#in-rbi-rep_CategoriesOfExposureAxis::in-rbi-rep.xsd#in-rbi-rep_ExposuresInForeignCurrenciesMember:::in-rbi-rep.xsd#in-rbi-rep_DetailsOfExposureToMFIsSHGsSmallTinyAndMediumEnterprisesAxis::in-rbi-rep.xsd#in-rbi-rep_DirectExposureToSmallEnterprisesMember</t>
  </si>
  <si>
    <t xml:space="preserve">   F.1.2 Small Enterprises</t>
  </si>
  <si>
    <t>b49c4c93-1ec7-4442-b973-3a690214b7bc:~:Exposures to Sensitive Sectors:~:NotMandatory:~:True:~::~:</t>
  </si>
  <si>
    <t>in-rbi-rep.xsd#in-rbi-rep_CategoryOfExposuresToSensitiveSectorsAxis::in-rbi-rep.xsd#in-rbi-rep_FundBasedAdvancesMember</t>
  </si>
  <si>
    <t>in-rbi-rep.xsd#in-rbi-rep_CategoryOfExposuresToSensitiveSectorsAxis::in-rbi-rep.xsd#in-rbi-rep_LoansOrAdvancesToCapitalMarketMember</t>
  </si>
  <si>
    <t>in-rbi-rep.xsd#in-rbi-rep_CategoryOfExposuresToSensitiveSectorsAxis::in-rbi-rep.xsd#in-rbi-rep_IndividualsMember</t>
  </si>
  <si>
    <t>fn_K24_29_10022015</t>
  </si>
  <si>
    <t>fn_F13_30_10022015</t>
  </si>
  <si>
    <t>in-rbi-rep.xsd#in-rbi-rep_NPAsAmount@http://www.xbrl.org/2003/role/periodStartLabel</t>
  </si>
  <si>
    <t>fn_E75_47_18032015</t>
  </si>
  <si>
    <t>in-rbi-rep.xsd#in-rbi-rep_AmountOfTechnicalOrPrudentialWriteOffsOrAUC</t>
  </si>
  <si>
    <t>Amount of technical prudential write offs or AUC at the beginning of the period</t>
  </si>
  <si>
    <t>fn_E83_48_18032015</t>
  </si>
  <si>
    <t>in-rbi-rep.xsd#in-rbi-rep_AmountOfInterestNotRecognisedOnGovernmentAndGovernmentGuaranteedLoansLessThan2Years</t>
  </si>
  <si>
    <t>in-rbi-rep.xsd#in-rbi-rep_AmountOfInterestNotRecognisedOnGovernmentAndGovernmentGuaranteedLoans2YearsAndAbove</t>
  </si>
  <si>
    <t>d. Export Credit  (excluding non-priority)</t>
  </si>
  <si>
    <t>e. other, pl. specify</t>
  </si>
  <si>
    <t>f5c3d163-a565-4441-a45d-7eeaf5d2fd52:~:Part A: Quality of Loan Assets - Sectoral Analysis:~:NotMandatory:~:True:~::~:</t>
  </si>
  <si>
    <t>in-rbi-rep.xsd#in-rbi-rep_PrioritySectorAxis</t>
  </si>
  <si>
    <t>7f82b1d1-783b-42e3-85b1-6a77a2cfe866:~:Part A: Quality of Loan Assets - Sectoral Analysis:~:NotMandatory:~:True:~::~:</t>
  </si>
  <si>
    <t>Sub - Total - A ( 1 to 3)</t>
  </si>
  <si>
    <t xml:space="preserve">      of which advances to weaker sections</t>
  </si>
  <si>
    <t>in-rbi-rep.xsd#in-rbi-rep_NameOfIndustryAxis::in-rbi-rep.xsd#in-rbi-rep_WaterSanitationMember</t>
  </si>
  <si>
    <t>in-rbi-rep.xsd#in-rbi-rep_NameOfIndustryAxis::in-rbi-rep.xsd#in-rbi-rep_SolidWasteManagementMember</t>
  </si>
  <si>
    <t>in-rbi-rep.xsd#in-rbi-rep_NameOfIndustryAxis::in-rbi-rep.xsd#in-rbi-rep_WaterSupplyPipelinesMember</t>
  </si>
  <si>
    <t>in-rbi-rep.xsd#in-rbi-rep_DesignationOfAuthorisedReportingOfficial</t>
  </si>
  <si>
    <t>Designation of authorised reporting official</t>
  </si>
  <si>
    <t>fn_D13_3_17022015</t>
  </si>
  <si>
    <t>in-rbi-rep.xsd#in-rbi-rep_InvestmentsNatureDimension::in-rbi-rep.xsd#in-rbi-rep_AvailableForSaleMember</t>
  </si>
  <si>
    <t>in-rbi-rep.xsd#in-rbi-rep_CategoryOfSecuritiesAxis::in-rbi-rep.xsd#in-rbi-rep_EquityAcquiredAsPartOfProjectFinanceMember</t>
  </si>
  <si>
    <t>in-rbi-rep.xsd#in-rbi-rep_CategoryOfSecuritiesAxis::in-rbi-rep.xsd#in-rbi-rep_OtherSharesMember</t>
  </si>
  <si>
    <t>in-rbi-rep.xsd#in-rbi-rep_CategoryOfSecuritiesAxis::in-rbi-rep.xsd#in-rbi-rep_DebenturesAndBondsMember</t>
  </si>
  <si>
    <t>in-rbi-rep.xsd#in-rbi-rep_CategoryOfSecuritiesAxis::in-rbi-rep.xsd#in-rbi-rep_SubsidiariesOrJointVenturesMember</t>
  </si>
  <si>
    <t>614ad124-faff-4560-93d0-712ee204c1c2:~:B - Other Risk Assets and exposures:~:NotMandatory:~:True:~::~:</t>
  </si>
  <si>
    <t>Item</t>
  </si>
  <si>
    <t>Standard</t>
  </si>
  <si>
    <t>Sub-Standard</t>
  </si>
  <si>
    <t>Doubtful</t>
  </si>
  <si>
    <t>Loss</t>
  </si>
  <si>
    <t>ON BALANCE SHEET</t>
  </si>
  <si>
    <t>Part B - Other Risk Assets and exposures</t>
  </si>
  <si>
    <t>1. Bonds and Debentures</t>
  </si>
  <si>
    <t>.. Amount</t>
  </si>
  <si>
    <t>.. Loss Provision</t>
  </si>
  <si>
    <t>2. Equities</t>
  </si>
  <si>
    <t>in-rbi-rep.xsd#in-rbi-rep_MeasurementAxis::in-rbi-rep.xsd#in-rbi-rep_MinimumMember</t>
  </si>
  <si>
    <t>in-rbi-rep.xsd#in-rbi-rep_MeasurementAxis::in-rbi-rep.xsd#in-rbi-rep_MaximumMember</t>
  </si>
  <si>
    <t>Number of casesWhere compromise proposals received</t>
  </si>
  <si>
    <t>fn_F103_17_10022015</t>
  </si>
  <si>
    <t>in-rbi-rep.xsd#in-rbi-rep_AmountOfCasesWhereCompromiseProposalsReceived</t>
  </si>
  <si>
    <t>Amount of casesWhere compromise proposals received</t>
  </si>
  <si>
    <t>fn_E104_18_10022015</t>
  </si>
  <si>
    <t>in-rbi-rep.xsd#in-rbi-rep_NumberOfCasesWhereAmountWasRecoveredOfCompromiseProposalsReceived</t>
  </si>
  <si>
    <t>Number of cases where amount was recovered of compromise proposals received</t>
  </si>
  <si>
    <t>fn_F104_19_10022015</t>
  </si>
  <si>
    <t>in-rbi-rep.xsd#in-rbi-rep_AmountOfCasesWhereAmountWasRecoveredOfCompromiseProposalsReceived</t>
  </si>
  <si>
    <t>Amount of cases where amount was recovered of compromise proposals received</t>
  </si>
  <si>
    <t>fn_E106_20_10022015</t>
  </si>
  <si>
    <t>in-rbi-rep.xsd#in-rbi-rep_NumberOfCasesFiledWithDRTs</t>
  </si>
  <si>
    <t>Number of cases filed with DRTs</t>
  </si>
  <si>
    <t>fn_F106_21_10022015</t>
  </si>
  <si>
    <t>in-rbi-rep.xsd#in-rbi-rep_AmountOfCasesFiledWithDRTs</t>
  </si>
  <si>
    <t>Amount of cases filed with DRTs</t>
  </si>
  <si>
    <t>fn_E107_22_10022015</t>
  </si>
  <si>
    <t>in-rbi-rep.xsd#in-rbi-rep_NumberOfCasesDecidedByDRTs</t>
  </si>
  <si>
    <t>Number of cases decided by DRTs</t>
  </si>
  <si>
    <t>fn_F107_23_10022015</t>
  </si>
  <si>
    <t>in-rbi-rep.xsd#in-rbi-rep_AmountOfCasesDecidedByDRTs</t>
  </si>
  <si>
    <t>Amount of cases decided by DRTs</t>
  </si>
  <si>
    <t>fn_F108_24_10022015</t>
  </si>
  <si>
    <t>in-rbi-rep.xsd#in-rbi-rep_RecoveryInCasesDecidedByDRTs</t>
  </si>
  <si>
    <t>Recovery in cases decided by DRTs</t>
  </si>
  <si>
    <t>fn_E109_25_10022015</t>
  </si>
  <si>
    <t>in-rbi-rep.xsd#in-rbi-rep_NumberOfCasesPendingWithDRTs</t>
  </si>
  <si>
    <t>Number of cases pending with DRTs</t>
  </si>
  <si>
    <t>fn_F109_26_10022015</t>
  </si>
  <si>
    <t>in-rbi-rep.xsd#in-rbi-rep_CategoryOfSecuritiesAxis::in-rbi-rep.xsd#in-rbi-rep_DebtSecuritiesMember</t>
  </si>
  <si>
    <t>in-rbi-rep.xsd#in-rbi-rep_CategoryOfSecuritiesAxis::in-rbi-rep.xsd#in-rbi-rep_QuotedMember</t>
  </si>
  <si>
    <t>in-rbi-rep.xsd#in-rbi-rep_CategoryOfExposuresToSensitiveSectorsAxis::in-rbi-rep.xsd#in-rbi-rep_ShareAndStockBrokersMember</t>
  </si>
  <si>
    <t>in-rbi-rep.xsd#in-rbi-rep_CategoryOfExposuresToSensitiveSectorsAxis::in-rbi-rep.xsd#in-rbi-rep_MarketMakersMember</t>
  </si>
  <si>
    <t>in-rbi-rep.xsd#in-rbi-rep_CategoryOfExposuresToSensitiveSectorsAxis::in-rbi-rep.xsd#in-rbi-rep_IPOFinancingMember</t>
  </si>
  <si>
    <t>in-rbi-rep.xsd#in-rbi-rep_CategoryOfExposuresToSensitiveSectorsAxis::in-rbi-rep.xsd#in-rbi-rep_BorrowersAgainstSecurityOfSharesOutOfFundBasedAdvancesMember</t>
  </si>
  <si>
    <t>in-rbi-rep.xsd#in-rbi-rep_CategoryOfExposuresToSensitiveSectorsAxis::in-rbi-rep.xsd#in-rbi-rep_OtherFundBasedAdvancesToCapitalMarketMember</t>
  </si>
  <si>
    <t>in-rbi-rep.xsd#in-rbi-rep_CategoryOfExposuresToSensitiveSectorsAxis::in-rbi-rep.xsd#in-rbi-rep_FinancialGuaranteesIssuedToStockExchangeOnBehalfOfStockBrokersMember</t>
  </si>
  <si>
    <t>in-rbi-rep.xsd#in-rbi-rep_SectorsAxis::in-rbi-rep.xsd#in-rbi-rep_ShippingMember</t>
  </si>
  <si>
    <t>in-rbi-rep.xsd#in-rbi-rep_SectorsAxis::in-rbi-rep.xsd#in-rbi-rep_ProfessionalServicesMember</t>
  </si>
  <si>
    <t>in-rbi-rep.xsd#in-rbi-rep_SectorsAxis::in-rbi-rep.xsd#in-rbi-rep_MicroManufacturingEnterprisesMember</t>
  </si>
  <si>
    <t>in-rbi-rep.xsd#in-rbi-rep_SectorsAxis::in-rbi-rep.xsd#in-rbi-rep_MicroServicesEnterprisesMember</t>
  </si>
  <si>
    <t>in-rbi-rep.xsd#in-rbi-rep_SectorsAxis::in-rbi-rep.xsd#in-rbi-rep_SmallManufacturingMember</t>
  </si>
  <si>
    <t>in-rbi-rep.xsd#in-rbi-rep_SectorsAxis::in-rbi-rep.xsd#in-rbi-rep_SmallServicesEnterprisesMember</t>
  </si>
  <si>
    <t>in-rbi-rep.xsd#in-rbi-rep_CategoryOfSecuritiesAxis::in-rbi-rep.xsd#in-rbi-rep_QuotedPSUBondsMember</t>
  </si>
  <si>
    <t>in-rbi-rep.xsd#in-rbi-rep_CategoryOfSecuritiesAxis::in-rbi-rep.xsd#in-rbi-rep_UnquotedPSUBondsMember</t>
  </si>
  <si>
    <t>in-rbi-rep.xsd#in-rbi-rep_CategoryOfSecuritiesAxis::in-rbi-rep.xsd#in-rbi-rep_QuotedOtherCorporateBondsAndDebenturesMember</t>
  </si>
  <si>
    <t>in-rbi-rep.xsd#in-rbi-rep_CategoryOfSecuritiesAxis::in-rbi-rep.xsd#in-rbi-rep_UnquotedOtherCorporateBondsAndDebenturesMember</t>
  </si>
  <si>
    <t>A. Listed</t>
  </si>
  <si>
    <t>II. Sub Total (Unlisted)</t>
  </si>
  <si>
    <t>B. Unlisted</t>
  </si>
  <si>
    <t>1 .Listed</t>
  </si>
  <si>
    <t>2.Unlisted</t>
  </si>
  <si>
    <t>III. Equities: ( 1+2)</t>
  </si>
  <si>
    <t>C. Equities</t>
  </si>
  <si>
    <t>D. Units of Mutual Funds</t>
  </si>
  <si>
    <t>G. Investments in unlisted non-SLR securities as % of non-SLR investments</t>
  </si>
  <si>
    <t>in-rbi-rep.xsd#in-rbi-rep_Investments</t>
  </si>
  <si>
    <t>in-rbi-rep.xsd#in-rbi-rep_AggregateNPAs</t>
  </si>
  <si>
    <t>in-rbi-rep.xsd#in-rbi-rep_AggregateProvisionsHeld</t>
  </si>
  <si>
    <t>in-rbi-rep.xsd#in-rbi-rep_RatingTypeAxis::in-rbi-rep.xsd#in-rbi-rep_InvestmentsRatedAcquiredThroughPrivatePlacementsMember</t>
  </si>
  <si>
    <t>in-rbi-rep.xsd#in-rbi-rep_RatingTypeAxis::in-rbi-rep.xsd#in-rbi-rep_InvestmentsUnratedAcquiredThroughPrivatePlacementsMember</t>
  </si>
  <si>
    <t>C.b Recoveries out of B.a</t>
  </si>
  <si>
    <t>C.c Write-offs (all kind of write-offs, incl. compromise write-offs) out of B.a</t>
  </si>
  <si>
    <t>D. Increase due to change in Asset Classification (excl. up-gradation)</t>
  </si>
  <si>
    <t>E. Decrease due to change in Asset Classification (excl. up-gradation)</t>
  </si>
  <si>
    <t>F. Increase in the same NPA Category</t>
  </si>
  <si>
    <t>G. NPAs at the end of the Period</t>
  </si>
  <si>
    <t>in-rbi-rep.xsd#in-rbi-rep_NewAdditionFromStandardAdvances</t>
  </si>
  <si>
    <t>in-rbi-rep.xsd#in-rbi-rep_NewAdditionDueToRegulatoryInstructionsAmalgamation</t>
  </si>
  <si>
    <t>in-rbi-rep.xsd#in-rbi-rep_NewAdvancesDuringThePeriod</t>
  </si>
  <si>
    <t>in-rbi-rep.xsd#in-rbi-rep_ReductionInNPAsEffectedDuringThePeriod</t>
  </si>
  <si>
    <t>in-rbi-rep.xsd#in-rbi-rep_ReductionInNPAsDueToUpgradation</t>
  </si>
  <si>
    <t>in-rbi-rep.xsd#in-rbi-rep_ReductionInNPAsDueToActualRecoveries</t>
  </si>
  <si>
    <t>in-rbi-rep.xsd#in-rbi-rep_ReductionInNPAsDueToWriteoffs</t>
  </si>
  <si>
    <t>in-rbi-rep.xsd#in-rbi-rep_AmountOfTechnicalPrudentialWriteOffsOrAUCOutOfReductionInNPAsDueToWriteoffs</t>
  </si>
  <si>
    <t xml:space="preserve">      3.b Medium</t>
  </si>
  <si>
    <t>2.1 Equities(Quoted)</t>
  </si>
  <si>
    <t>2.2 Equities(UnQuoted)</t>
  </si>
  <si>
    <t>3. Preference Shares</t>
  </si>
  <si>
    <t>4. Others</t>
  </si>
  <si>
    <t>(Sub-Total) (1 to 4)</t>
  </si>
  <si>
    <t>OFF BALANCE SHEET</t>
  </si>
  <si>
    <t>5. Guarantee Outstanding</t>
  </si>
  <si>
    <t>6.  Letters of credit outstanding</t>
  </si>
  <si>
    <t>in-rbi-rep.xsd#in-rbi-rep_SubStandardAssets</t>
  </si>
  <si>
    <t>in-rbi-rep.xsd#in-rbi-rep_DoubtfulAdvances</t>
  </si>
  <si>
    <t>in-rbi-rep.xsd#in-rbi-rep_NameOfIndustryAxis::in-rbi-rep.xsd#in-rbi-rep_ClassifiedHotelsMember</t>
  </si>
  <si>
    <t>in-rbi-rep.xsd#in-rbi-rep_SourcesOfRecoveriesOfNPAsAxis::in-rbi-rep.xsd#in-rbi-rep_SARFAESIMember</t>
  </si>
  <si>
    <t>in-rbi-rep.xsd#in-rbi-rep_SourcesOfRecoveriesOfNPAsAxis::in-rbi-rep.xsd#in-rbi-rep_DebtRecoveryTribunalMember</t>
  </si>
  <si>
    <t>ii. Overdue Less than 90 days of Interest/Principal</t>
  </si>
  <si>
    <t xml:space="preserve"> ii. Overdue Less than 90 days of Interest/Principal</t>
  </si>
  <si>
    <t>in-rbi-rep.xsd#in-rbi-rep_AssetClassificationAxis::in-rbi-rep.xsd#in-rbi-rep_OverdueLessThan90DaysMember</t>
  </si>
  <si>
    <t>1. Balance at end of last quarter (of gross loans and advances) ##</t>
  </si>
  <si>
    <t>3. New advances made during the quarter (+)</t>
  </si>
  <si>
    <t>H. ANBC (Adjusted Net Bank Credit) as at previous March - as per Extant RPCD Circular</t>
  </si>
  <si>
    <t>in-rbi-rep.xsd#in-rbi-rep_RiskTypeDimension::in-rbi-rep.xsd#in-rbi-rep_DoubtfulAssetsTwoMember</t>
  </si>
  <si>
    <t>in-rbi-rep.xsd#in-rbi-rep_RiskTypeDimension::in-rbi-rep.xsd#in-rbi-rep_DoubtfulAssetsThreeMember</t>
  </si>
  <si>
    <t>in-rbi-rep.xsd#in-rbi-rep_DistributionOfLoansAssetsAxis::in-rbi-rep.xsd#in-rbi-rep_CreditCardReceivablesMember</t>
  </si>
  <si>
    <t>in-rbi-rep.xsd#in-rbi-rep_DistributionOfLoansAssetsAxis::in-rbi-rep.xsd#in-rbi-rep_VehicleAutoLoansMember</t>
  </si>
  <si>
    <t>Part-A: Restructuring of Advances by Category</t>
  </si>
  <si>
    <t>Restructured Loans and Advances Retained as</t>
  </si>
  <si>
    <t>Accounts Restructured (April to Date)</t>
  </si>
  <si>
    <t>of which through CDR</t>
  </si>
  <si>
    <t>F. Investments on Account of Short fall in Priority Sector Lending for the Previous Financial Year</t>
  </si>
  <si>
    <t>G. Investments on Account of Expected Short fall in Priority Sector Lending for the Current Financial Year</t>
  </si>
  <si>
    <t># The amount should include bill credit, bonds/debentures deemed to be in the nature of advance, and deposits with the corporate sector.</t>
  </si>
  <si>
    <t>** FIs which do not have a system of maintaining interest suspense account, may furnish the amount of interest receivable on NPAs in column 11.</t>
  </si>
  <si>
    <t>ab020864-d1d5-4098-b3e5-5cbd3bd1bc39:~:Memorandum Items:~:NotMandatory:~:True:~::~:</t>
  </si>
  <si>
    <t>Memorandum Items</t>
  </si>
  <si>
    <t>Amount of interest not recognised on the above Government and Government guaranteed loans (Break-up)</t>
  </si>
  <si>
    <t>(a)  for less than 2 years</t>
  </si>
  <si>
    <t xml:space="preserve">(b)  for 2 years and over  </t>
  </si>
  <si>
    <t>in-rbi-rep.xsd#in-rbi-rep_AmountOfInterestNotRecognisedOnGovernmentAndGovernmentGuaranteedLoans</t>
  </si>
  <si>
    <t>fn_E102_14_10022015</t>
  </si>
  <si>
    <t>in-rbi-rep.xsd#in-rbi-rep_NumberOfCasesWhereAmountWasRecoveredOfNoticesIssued</t>
  </si>
  <si>
    <t>Number of cases where amount was recovered of notices issued</t>
  </si>
  <si>
    <t>fn_F102_15_10022015</t>
  </si>
  <si>
    <t>in-rbi-rep.xsd#in-rbi-rep_AmountOfCasesWhereAmountWasRecoveredOfNoticesIssued</t>
  </si>
  <si>
    <t>Croatia, Kuna</t>
  </si>
  <si>
    <t>CUP</t>
  </si>
  <si>
    <t>Cuba, Pesos</t>
  </si>
  <si>
    <t>CYP</t>
  </si>
  <si>
    <t>Cyprus, Pounds (expires 2008-Jan-31)</t>
  </si>
  <si>
    <t>in-rbi-rep.xsd#in-rbi-rep_GrossNPAs@http://www.xbrl.org/2003/role/periodEndLabel</t>
  </si>
  <si>
    <t>in-rbi-rep.xsd#in-rbi-rep_SubstandardAdvances</t>
  </si>
  <si>
    <t>in-rbi-rep.xsd#in-rbi-rep_CumulativeWriteOffs</t>
  </si>
  <si>
    <t>in-rbi-rep.xsd#in-rbi-rep_TechnicalPrudentialWriteOffsOrAmountsInAUCAccountOutstandingInBooksOfBank</t>
  </si>
  <si>
    <t>in-rbi-rep.xsd#in-rbi-rep_RestructuredStandardAdvancesOutstanding</t>
  </si>
  <si>
    <t>in-rbi-rep.xsd#in-rbi-rep_DistributionOfLoansAssetsAxis::in-rbi-rep.xsd#in-rbi-rep_GrossAdvancesMember</t>
  </si>
  <si>
    <t>Date of signing by person countersigned</t>
  </si>
  <si>
    <t>in-rbi-rep.xsd#in-rbi-rep_ClassificationOfCountryRiskAxis</t>
  </si>
  <si>
    <t>E mail ID of authorised reporting official</t>
  </si>
  <si>
    <t>fn_D14_4_17022015</t>
  </si>
  <si>
    <t>in-rbi-rep.xsd#in-rbi-rep_MovementTypeAxis::in-rbi-rep.xsd#in-rbi-rep_NPIMember:::in-rbi-rep.xsd#in-rbi-rep_RegionOfBusinessAxis::in-rbi-rep.xsd#in-rbi-rep_OverseasMember</t>
  </si>
  <si>
    <t>Restructured Accounts Slipped to NPAs (April to Date)</t>
  </si>
  <si>
    <t>fn_F12_0_10022015</t>
  </si>
  <si>
    <t>Restructured Advances</t>
  </si>
  <si>
    <t>in-rbi-rep.xsd#in-rbi-rep_NumberOfBorrowersWhoseAccountRestructured</t>
  </si>
  <si>
    <t>http://www.xbrl.org/2003/role/terseLabel</t>
  </si>
  <si>
    <t>Number of borrowers whose accounts restructured (April to date)</t>
  </si>
  <si>
    <t>fn_F15_1_10022015</t>
  </si>
  <si>
    <t>fn_F18_2_10022015</t>
  </si>
  <si>
    <t>fn_F21_3_10022015</t>
  </si>
  <si>
    <t>fn_F24_4_10022015</t>
  </si>
  <si>
    <t>fn_G12_5_10022015</t>
  </si>
  <si>
    <t>in-rbi-rep.xsd#in-rbi-rep_NumberOfBorrowersWhoseAccountRestructuredOfWhichThroughCDR</t>
  </si>
  <si>
    <t>in-rbi-rep.xsd#in-rbi-rep_SectorsAxis::in-rbi-rep.xsd#in-rbi-rep_MicroEnterprisesMember</t>
  </si>
  <si>
    <t>in-rbi-rep.xsd#in-rbi-rep_SectorsAxis::in-rbi-rep.xsd#in-rbi-rep_MicroFinanceCreditMember</t>
  </si>
  <si>
    <t>in-rbi-rep.xsd#in-rbi-rep_SectorsAxis::in-rbi-rep.xsd#in-rbi-rep_GovernmentMember</t>
  </si>
  <si>
    <t>in-rbi-rep.xsd#in-rbi-rep_SectorsAxis::in-rbi-rep.xsd#in-rbi-rep_SubTotalOtherThanPrioritySectorMember</t>
  </si>
  <si>
    <t>in-rbi-rep.xsd#in-rbi-rep_NameOfIndustryAxis::in-rbi-rep.xsd#in-rbi-rep_OtherBeveragesMember</t>
  </si>
  <si>
    <t>fn_M36_0_11032015</t>
  </si>
  <si>
    <t>OtherdetailsofNonSLRSec</t>
  </si>
  <si>
    <t>Investments in non SLR securities</t>
  </si>
  <si>
    <t>fn_M37_1_11032015</t>
  </si>
  <si>
    <t>Investments in non SLR securities excluded from monitoring prudential limits on unlisted securities</t>
  </si>
  <si>
    <t>fn_M38_2_11032015</t>
  </si>
  <si>
    <t>Investments in unlisted non SLR securities as a percentage of non SLR investments</t>
  </si>
  <si>
    <t>in-rbi-rep.xsd#in-rbi-rep_ReductionInNPAsDueToRecoveriesOutOfNewAdvances</t>
  </si>
  <si>
    <t>in-rbi-rep.xsd#in-rbi-rep_ReductionInNPAsDueToWriteOffsOutOfNewAdvances</t>
  </si>
  <si>
    <t>in-rbi-rep.xsd#in-rbi-rep_IncreaseDueToChangeInAssetClassificationExcludingUpgradation</t>
  </si>
  <si>
    <t>in-rbi-rep.xsd#in-rbi-rep_DecreaseDueToChangeInAssetClassificationExcludingUpgradation</t>
  </si>
  <si>
    <t>in-rbi-rep.xsd#in-rbi-rep_IncreaseInSameNPACategory</t>
  </si>
  <si>
    <t>in-rbi-rep.xsd#in-rbi-rep_NPAsAmount@http://www.xbrl.org/2003/role/periodEndLabel</t>
  </si>
  <si>
    <t>in-rbi-rep.xsd#in-rbi-rep_RiskTypeDimension::in-rbi-rep.xsd#in-rbi-rep_DoubtfulMember</t>
  </si>
  <si>
    <t>O. Vehicles, Vehicle Parts and Transport Equipments</t>
  </si>
  <si>
    <t>P. Gems and Jewellery</t>
  </si>
  <si>
    <t>Q. Construction</t>
  </si>
  <si>
    <t>R. Infrastructure</t>
  </si>
  <si>
    <t xml:space="preserve">    R.a Transport (a.1 to a.6)</t>
  </si>
  <si>
    <t xml:space="preserve">          R.a.1 Roads and Bridges</t>
  </si>
  <si>
    <t xml:space="preserve">          R.a.2 Ports</t>
  </si>
  <si>
    <t xml:space="preserve">          R.a.3 Inland Waterways</t>
  </si>
  <si>
    <t xml:space="preserve">          R.a.4 Airport</t>
  </si>
  <si>
    <t xml:space="preserve">          R.a.5 Railway Track, tunnels, viaducts, bridges</t>
  </si>
  <si>
    <t xml:space="preserve">    R.b. Energy (b.1 to b.6)</t>
  </si>
  <si>
    <t xml:space="preserve">          R.b.1 Electricity Generation</t>
  </si>
  <si>
    <t xml:space="preserve">                  R.b.1.1 Central Govt PSUs</t>
  </si>
  <si>
    <t xml:space="preserve">                  R.b.1.2 State Govt PSUs (incl. SEBs)</t>
  </si>
  <si>
    <t xml:space="preserve">                  R.b.1.3 Private Sector</t>
  </si>
  <si>
    <t xml:space="preserve">          R.b.2 Electricity Transmission</t>
  </si>
  <si>
    <t xml:space="preserve">                  R.b.2.1 Central Govt PSUs</t>
  </si>
  <si>
    <t>in-rbi-rep.xsd#in-rbi-rep_LastDateOfPortfolioReview</t>
  </si>
  <si>
    <t>f9405b48-a424-4c06-8c40-ca5aec36162e:~:Part B - Other Interest bearing assets (OIBA) - Gross amount:~:NotMandatory:~:True:~::~:</t>
  </si>
  <si>
    <t xml:space="preserve">    iii. Substandard</t>
  </si>
  <si>
    <t xml:space="preserve">    v. Loss</t>
  </si>
  <si>
    <t>in-rbi-rep.xsd#in-rbi-rep_AssetClassificationAxis::in-rbi-rep.xsd#in-rbi-rep_NonPerformingAssetsMember</t>
  </si>
  <si>
    <t>in-rbi-rep.xsd#in-rbi-rep_AssetClassificationAxis::in-rbi-rep.xsd#in-rbi-rep_SubStandardAssetsMember</t>
  </si>
  <si>
    <t>in-rbi-rep.xsd#in-rbi-rep_AssetClassificationAxis::in-rbi-rep.xsd#in-rbi-rep_DoubtfulAssetsMember</t>
  </si>
  <si>
    <t>in-rbi-rep.xsd#in-rbi-rep_AssetClassificationAxis::in-rbi-rep.xsd#in-rbi-rep_LossAssetsMember</t>
  </si>
  <si>
    <t>in-rbi-rep.xsd#in-rbi-rep_AssetClassificationAxis::in-rbi-rep.xsd#in-rbi-rep_TotalMember</t>
  </si>
  <si>
    <t>in-rbi-rep.xsd#in-rbi-rep_LoansAndAdvancesToOtherBanks</t>
  </si>
  <si>
    <t>7bc5661b-679b-454b-8fa8-0803d4cf1415:~:Memorandum Item:~:NotMandatory:~:True:~::~:</t>
  </si>
  <si>
    <t>At the End of Last Quarter</t>
  </si>
  <si>
    <t>At the End of Current Quarter</t>
  </si>
  <si>
    <t>Interest in areas of Non-Performing Loans and advances (i.e. Interest suspended/ not recognised as income )</t>
  </si>
  <si>
    <t>Out of Performing Above, amount guaranteed by Central/State Government</t>
  </si>
  <si>
    <t>in-rbi-rep.xsd#in-rbi-rep_NameOfIndustryAxis::in-rbi-rep.xsd#in-rbi-rep_EdibleOilAndVanspatiMember</t>
  </si>
  <si>
    <t>in-rbi-rep.xsd#in-rbi-rep_NameOfIndustryAxis::in-rbi-rep.xsd#in-rbi-rep_TeaMember</t>
  </si>
  <si>
    <t>31fa84df-975a-472a-a55d-4c5057877a0a:~:NotMandatory:~:True:~:False:~::~::~:False:~::~::~:False:~::~::~:</t>
  </si>
  <si>
    <t>6625cd9c-f5e7-482b-af85-7e23115ad842:~:Top Impaired Credits:~:NotMandatory:~:True:~::~:</t>
  </si>
  <si>
    <t xml:space="preserve"> Date Of Sanction (dd/mm/yyyy)</t>
  </si>
  <si>
    <t>Risk Classification</t>
  </si>
  <si>
    <t>C. Provisions Required on Current Balance (Estimate)</t>
  </si>
  <si>
    <t>D. Provisions Held</t>
  </si>
  <si>
    <t>E. Excess/Deficit in Provisions Held (C-D)</t>
  </si>
  <si>
    <t>in-rbi-rep.xsd#in-rbi-rep_ExcessDeficitInProvisionHeld</t>
  </si>
  <si>
    <t>in-rbi-rep.xsd#in-rbi-rep_ProvisionsHeld</t>
  </si>
  <si>
    <t>in-rbi-rep.xsd#in-rbi-rep_EstimatedProvisionRequiredOnCurrentBalance</t>
  </si>
  <si>
    <t>in-rbi-rep.xsd#in-rbi-rep_LoansAdvancesOutstanding</t>
  </si>
  <si>
    <t>in-rbi-rep.xsd#in-rbi-rep_LoansAndAdvancesDisbursed</t>
  </si>
  <si>
    <t>in-rbi-rep.xsd#in-rbi-rep_NameOfIndustryAxis::in-rbi-rep.xsd#in-rbi-rep_ElectricityDistributionMember:::in-rbi-rep.xsd#in-rbi-rep_SectorwiseTypeAxis::in-rbi-rep.xsd#in-rbi-rep_PrivateSectorMember</t>
  </si>
  <si>
    <t>7e58e0df-4050-4b90-a890-b8ec1a413707:~:NotMandatory:~:True:~:False:~::~::~:False:~::~::~:False:~::~::~:</t>
  </si>
  <si>
    <t>a8321fdb-834f-481f-8868-c9cf85855a8f:~:Other Details of Non-SLR Securities:~:NotMandatory:~:True:~::~:</t>
  </si>
  <si>
    <t>Rated</t>
  </si>
  <si>
    <t>Unrated</t>
  </si>
  <si>
    <t>Borrowers</t>
  </si>
  <si>
    <t>Non-Borrowers</t>
  </si>
  <si>
    <t>A. Amount of Provisions for NPAs at beginning of the FY</t>
  </si>
  <si>
    <t>B. New additions during the Period (April to Date)</t>
  </si>
  <si>
    <t>C. Reductions during the Period (April to Date)</t>
  </si>
  <si>
    <t>Navigation</t>
  </si>
  <si>
    <t>Aggregate appreciation in each category</t>
  </si>
  <si>
    <t>Aggregate depreciation in each category</t>
  </si>
  <si>
    <t>Net depreciation, category-wise</t>
  </si>
  <si>
    <t xml:space="preserve">Provision held for net depreciation, if any </t>
  </si>
  <si>
    <t>Total Cases at the begnning of the Quarter</t>
  </si>
  <si>
    <t>fn_E114_29_10022015</t>
  </si>
  <si>
    <t>http://www.xbrl.org/2003/role/periodEndLabel</t>
  </si>
  <si>
    <t>fn_F112_30_10022015</t>
  </si>
  <si>
    <t>in-rbi-rep.xsd#in-rbi-rep_AmountOfCases</t>
  </si>
  <si>
    <t>Amount of cases at the beginning</t>
  </si>
  <si>
    <t>fn_E113_31_10022015</t>
  </si>
  <si>
    <t>in-rbi-rep.xsd#in-rbi-rep_NumberOfNewCasesFilledDuringTheQuarter</t>
  </si>
  <si>
    <t>Number of new cases filled during the quarter</t>
  </si>
  <si>
    <t>fn_F114_32_10022015</t>
  </si>
  <si>
    <t>Amount of cases at the end</t>
  </si>
  <si>
    <t>fn_F113_33_10022015</t>
  </si>
  <si>
    <t>in-rbi-rep.xsd#in-rbi-rep_AmountInvolvedInNewCasesFilledDuringTheQuarter</t>
  </si>
  <si>
    <t>Amount involved in new cases filled during the quarter</t>
  </si>
  <si>
    <t>fn_E116_34_10022015</t>
  </si>
  <si>
    <t>in-rbi-rep.xsd#in-rbi-rep_NumberOfCasesDecidedOrSettledDuringTheQuarter</t>
  </si>
  <si>
    <t>Number of cases decided or settled during the quarter</t>
  </si>
  <si>
    <t>fn_F116_35_10022015</t>
  </si>
  <si>
    <t>in-rbi-rep.xsd#in-rbi-rep_AmountInvolvedInCasesDecidedOrSettledDuringTheQuarter</t>
  </si>
  <si>
    <t>Amount involved in cases decided or settled during the quarter</t>
  </si>
  <si>
    <t>fn_E115_36_10022015</t>
  </si>
  <si>
    <t>in-rbi-rep.xsd#in-rbi-rep_NumberOfCasesDecidedOrSettled</t>
  </si>
  <si>
    <t>Number of cases decided or settled in the beginning</t>
  </si>
  <si>
    <t>fn_F115_37_10022015</t>
  </si>
  <si>
    <t>3303ff8f-902c-4033-954b-346e210e719a:~:Part A: Quality of Loan Assets - Sectoral Analysis:~:NotMandatory:~:True:~::~:</t>
  </si>
  <si>
    <t>b. Small Enterprises (b.1 to b.3)</t>
  </si>
  <si>
    <t xml:space="preserve">     b.1 Manufacturing</t>
  </si>
  <si>
    <t xml:space="preserve">     b.2 Services</t>
  </si>
  <si>
    <t xml:space="preserve">     b.3 Others, if any, please specify</t>
  </si>
  <si>
    <t>6038cf07-75be-45c2-9a49-38c15089c468:~:Part A: Quality of Loan Assets - Sectoral Analysis:~:NotMandatory:~:True:~::~:</t>
  </si>
  <si>
    <t>in-rbi-rep.xsd#in-rbi-rep_OtherSmallEnterpriseAxis</t>
  </si>
  <si>
    <t>3c815f2f-7b97-4da1-bfd4-f8f9ecda59bc:~:Part A: Quality of Loan Assets - Sectoral Analysis:~:NotMandatory:~:True:~::~:</t>
  </si>
  <si>
    <t>3. Other Priority Sector (a to e)</t>
  </si>
  <si>
    <t>a. Micro Finance/credit</t>
  </si>
  <si>
    <t>b. Education (excluding non-priority)</t>
  </si>
  <si>
    <t>c. Housing (excluding non-priority)</t>
  </si>
  <si>
    <t>in-rbi-rep.xsd#in-rbi-rep_SectorsAxis::in-rbi-rep.xsd#in-rbi-rep_OtherSmallEnterprisesMember</t>
  </si>
  <si>
    <t>in-rbi-rep.xsd#in-rbi-rep_SectorsAxis::in-rbi-rep.xsd#in-rbi-rep_OtherMicroFinanceInstitutionsMember</t>
  </si>
  <si>
    <t>in-rbi-rep.xsd#in-rbi-rep_SectorsAxis::in-rbi-rep.xsd#in-rbi-rep_AllOthersMember</t>
  </si>
  <si>
    <t>in-rbi-rep.xsd#in-rbi-rep_InvestmentsHeldToMaturity</t>
  </si>
  <si>
    <t>in-rbi-rep.xsd#in-rbi-rep_InvestmentsAvailableForSale</t>
  </si>
  <si>
    <t>in-rbi-rep.xsd#in-rbi-rep_InvestmentsHeldForTrading</t>
  </si>
  <si>
    <t>in-rbi-rep.xsd#in-rbi-rep_AggregateInvestments</t>
  </si>
  <si>
    <t>in-rbi-rep.xsd#in-rbi-rep_ValuationAxis::in-rbi-rep.xsd#in-rbi-rep_BookValueMember</t>
  </si>
  <si>
    <t>in-rbi-rep.xsd#in-rbi-rep_AmountOfCasesPendingWithDRTs</t>
  </si>
  <si>
    <t>Amount of cases pending with DRTs</t>
  </si>
  <si>
    <t>fn_F110_27_10022015</t>
  </si>
  <si>
    <t>in-rbi-rep.xsd#in-rbi-rep_CostOfFillingCasesWithDRT</t>
  </si>
  <si>
    <t>Cost of filling cases with DRT</t>
  </si>
  <si>
    <t>fn_E112_28_10022015</t>
  </si>
  <si>
    <t>General Information</t>
  </si>
  <si>
    <t>Classification of Risk Assets</t>
  </si>
  <si>
    <t>Grand Total (1 + 2 + 3 + 4 + 5 )</t>
  </si>
  <si>
    <t>64f8021a-96b1-4bde-8fd9-631dd81723bf:~:NotMandatory:~:True:~:False:~::~::~:False:~::~::~:False:~::~::~: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</si>
  <si>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</si>
  <si>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</si>
  <si>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</si>
  <si>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</si>
  <si>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</si>
  <si>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</si>
  <si>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</si>
  <si>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</si>
  <si>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</si>
  <si>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</si>
  <si>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</si>
  <si>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</si>
  <si>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</si>
  <si>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</si>
  <si>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</si>
  <si>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</si>
  <si>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Pakistan, Rupees</t>
  </si>
  <si>
    <t>XPD</t>
  </si>
  <si>
    <t>Palladium Ounces</t>
  </si>
  <si>
    <t>PAB</t>
  </si>
  <si>
    <t>Panama, Balboa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</si>
  <si>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</si>
  <si>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</si>
  <si>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</si>
  <si>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</si>
  <si>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</si>
  <si>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</si>
  <si>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</si>
  <si>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</si>
  <si>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</si>
  <si>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</si>
  <si>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E. Total Global Operations (C + D)</t>
  </si>
  <si>
    <t>Number of cases where recovery is effected at the end</t>
  </si>
  <si>
    <t>fn_F120_45_10022015</t>
  </si>
  <si>
    <t>Amount of cases where recovery is effected at the end</t>
  </si>
  <si>
    <t>fn_F11_9_17022015</t>
  </si>
  <si>
    <t>in-rbi-rep.xsd#in-rbi-rep_NameOfPersonCountersigned</t>
  </si>
  <si>
    <t>Name of person countersigned</t>
  </si>
  <si>
    <t>fn_F12_10_17022015</t>
  </si>
  <si>
    <t>in-rbi-rep.xsd#in-rbi-rep_DesignationOfPersonCountersigned</t>
  </si>
  <si>
    <t>Designation of person countersigned</t>
  </si>
  <si>
    <t>fn_F13_11_17022015</t>
  </si>
  <si>
    <t>in-rbi-rep.xsd#in-rbi-rep_EMailIDOfPersonCountersigned</t>
  </si>
  <si>
    <t>E mail ID of person countersigned</t>
  </si>
  <si>
    <t>fn_F14_12_17022015</t>
  </si>
  <si>
    <t>in-rbi-rep.xsd#in-rbi-rep_OfficeTelephoneNumberOfPersonCountersigned</t>
  </si>
  <si>
    <t>Office telephone number of person countersigned</t>
  </si>
  <si>
    <t>fn_F15_13_17022015</t>
  </si>
  <si>
    <t>in-rbi-rep.xsd#in-rbi-rep_ResidenceTelephoneNumberOfPersonCountersigned</t>
  </si>
  <si>
    <t>Residence telephone number of person countersigned</t>
  </si>
  <si>
    <t>fn_F16_14_17022015</t>
  </si>
  <si>
    <t>in-rbi-rep.xsd#in-rbi-rep_PlaceOfSigningByPersonCountersigned</t>
  </si>
  <si>
    <t>Place of signing by person countersigned</t>
  </si>
  <si>
    <t>fn_F17_15_17022015</t>
  </si>
  <si>
    <t>in-rbi-rep.xsd#in-rbi-rep_DateOfSigningByPersonCountersigned</t>
  </si>
  <si>
    <t>in-rbi-rep.xsd#in-rbi-rep_NameOfIndustryAxis::in-rbi-rep.xsd#in-rbi-rep_FertilizerMember</t>
  </si>
  <si>
    <t>in-rbi-rep.xsd#in-rbi-rep_NameOfIndustryAxis::in-rbi-rep.xsd#in-rbi-rep_TerminalMarketsMember</t>
  </si>
  <si>
    <t>in-rbi-rep.xsd#in-rbi-rep_CategoryOfSecuritiesAxis::in-rbi-rep.xsd#in-rbi-rep_OtherApprovedSecuritiesMember</t>
  </si>
  <si>
    <t>in-rbi-rep.xsd#in-rbi-rep_CategoryOfSecuritiesAxis::in-rbi-rep.xsd#in-rbi-rep_ListedSecuritiesMember:::in-rbi-rep.xsd#in-rbi-rep_SecuritiesTypeAxis::in-rbi-rep.xsd#in-rbi-rep_VentureCapitalFundMember</t>
  </si>
  <si>
    <t xml:space="preserve">     R.f. Others, if any, please specify</t>
  </si>
  <si>
    <t>in-rbi-rep.xsd#in-rbi-rep_CategoryOfSecuritiesAxis::in-rbi-rep.xsd#in-rbi-rep_UnlistedSecuritiesMember:::in-rbi-rep.xsd#in-rbi-rep_SecuritiesTypeAxis::in-rbi-rep.xsd#in-rbi-rep_MortgageBackedSecuritiesMember</t>
  </si>
  <si>
    <t>in-rbi-rep.xsd#in-rbi-rep_CategoryOfSecuritiesAxis::in-rbi-rep.xsd#in-rbi-rep_UnlistedSecuritiesMember:::in-rbi-rep.xsd#in-rbi-rep_SecuritiesTypeAxis::in-rbi-rep.xsd#in-rbi-rep_SecuritiesIssuedByARCsMember</t>
  </si>
  <si>
    <t>in-rbi-rep.xsd#in-rbi-rep_ShiftingOfInvestmentsAxis::in-rbi-rep.xsd#in-rbi-rep_InvestmentsShiftedFromHeldToMaturityToAvailableForSaleMember</t>
  </si>
  <si>
    <t>in-rbi-rep.xsd#in-rbi-rep_ShiftingOfInvestmentsAxis::in-rbi-rep.xsd#in-rbi-rep_InvestmentsShiftedFromHeldToMaturityToHeldForTradingMember</t>
  </si>
  <si>
    <t>in-rbi-rep.xsd#in-rbi-rep_ShiftingOfInvestmentsAxis::in-rbi-rep.xsd#in-rbi-rep_InvestmentsShiftedFromAvailableForSaleToHeldToMaturityMember</t>
  </si>
  <si>
    <t>in-rbi-rep.xsd#in-rbi-rep_ShiftingOfInvestmentsAxis::in-rbi-rep.xsd#in-rbi-rep_InvestmentsShiftedFromAvailableForSaleToHeldForTradingMember</t>
  </si>
  <si>
    <t>in-rbi-rep.xsd#in-rbi-rep_ShiftingOfInvestmentsAxis::in-rbi-rep.xsd#in-rbi-rep_InvestmentsShiftedFromHeldForTradingToAvailableForSaleMember</t>
  </si>
  <si>
    <t>in-rbi-rep.xsd#in-rbi-rep_ShiftingOfInvestmentsAxis::in-rbi-rep.xsd#in-rbi-rep_InvestmentsShiftedFromHeldForTradingToHeldToMaturityMember</t>
  </si>
  <si>
    <t>3dfa46d4-109a-47e4-b3da-6d96dc66363c:~:NotMandatory:~:True:~:False:~::~::~:False:~::~::~:False:~::~::~:</t>
  </si>
  <si>
    <t>Under the 25% Ceiling</t>
  </si>
  <si>
    <t>in-rbi-rep.xsd#in-rbi-rep_CategoryOfSecuritiesAxis::in-rbi-rep.xsd#in-rbi-rep_GOITreasuryBillsMember</t>
  </si>
  <si>
    <t>in-rbi-rep.xsd#in-rbi-rep_CategoriesOfExposureAxis::in-rbi-rep.xsd#in-rbi-rep_ExposuresInRupeesMember:::in-rbi-rep.xsd#in-rbi-rep_DetailsOfExposureToMFIsSHGsSmallTinyAndMediumEnterprisesAxis::in-rbi-rep.xsd#in-rbi-rep_IndirectExposureToMicroEnterprisesMember</t>
  </si>
  <si>
    <t xml:space="preserve">    B.2.1 Micro Enterprises</t>
  </si>
  <si>
    <t>in-rbi-rep.xsd#in-rbi-rep_CategoriesOfExposureAxis::in-rbi-rep.xsd#in-rbi-rep_ExposuresInRupeesMember:::in-rbi-rep.xsd#in-rbi-rep_DetailsOfExposureToMFIsSHGsSmallTinyAndMediumEnterprisesAxis::in-rbi-rep.xsd#in-rbi-rep_InDirectExposureToSmallEnterprisesMember</t>
  </si>
  <si>
    <t xml:space="preserve">    B.2.2 Small Enterprises</t>
  </si>
  <si>
    <t>in-rbi-rep.xsd#in-rbi-rep_CategoriesOfExposureAxis::in-rbi-rep.xsd#in-rbi-rep_ExposuresInRupeesMember:::in-rbi-rep.xsd#in-rbi-rep_DetailsOfExposureToMFIsSHGsSmallTinyAndMediumEnterprisesAxis::in-rbi-rep.xsd#in-rbi-rep_InDirectExposureToMediumEnterprisesMember</t>
  </si>
  <si>
    <t xml:space="preserve">    B.2.3 Medium Enterprises</t>
  </si>
  <si>
    <t>Exposures in Foreign Currencies</t>
  </si>
  <si>
    <t>in-rbi-rep.xsd#in-rbi-rep_CategoriesOfExposureAxis::in-rbi-rep.xsd#in-rbi-rep_ExposuresInForeignCurrenciesMember:::in-rbi-rep.xsd#in-rbi-rep_DetailsOfExposureToMFIsSHGsSmallTinyAndMediumEnterprisesAxis::in-rbi-rep.xsd#in-rbi-rep_ExposuresToMicroFinanceInstitutionsSelfHelpGroupsMembers</t>
  </si>
  <si>
    <t>E. Micro Finance Institutions/ Self Help Groups</t>
  </si>
  <si>
    <t>F. Micro, Small and Medium Enterprises</t>
  </si>
  <si>
    <t>in-rbi-rep.xsd#in-rbi-rep_DistributionOfExportCreditAxis::in-rbi-rep.xsd#in-rbi-rep_PostShipmentMember:::in-rbi-rep.xsd#in-rbi-rep_TypeOfExportCreditAxis::in-rbi-rep.xsd#in-rbi-rep_OtherGovernmentPaymentsMember</t>
  </si>
  <si>
    <t>in-rbi-rep.xsd#in-rbi-rep_DistributionOfExportCreditAxis::in-rbi-rep.xsd#in-rbi-rep_PostShipmentMember:::in-rbi-rep.xsd#in-rbi-rep_TypeOfExportCreditAxis::in-rbi-rep.xsd#in-rbi-rep_TotalDisbursalsOfExportCreditMember</t>
  </si>
  <si>
    <t>New acreation to NPAs from standard advances during the period</t>
  </si>
  <si>
    <t>fn_I263_6_12032015</t>
  </si>
  <si>
    <t>fn_I264_7_12032015</t>
  </si>
  <si>
    <t>fn_I265_8_12032015</t>
  </si>
  <si>
    <t>fn_I266_9_12032015</t>
  </si>
  <si>
    <t>fn_M249_10_12032015</t>
  </si>
  <si>
    <t>Reduction addition due to RBI instruction and or any other reason</t>
  </si>
  <si>
    <t>fn_M263_11_12032015</t>
  </si>
  <si>
    <t>fn_M264_12_12032015</t>
  </si>
  <si>
    <t>fn_M265_13_12032015</t>
  </si>
  <si>
    <t>fn_M266_14_12032015</t>
  </si>
  <si>
    <t>fn_O249_15_12032015</t>
  </si>
  <si>
    <t>Substandard advances</t>
  </si>
  <si>
    <t>fn_O263_16_12032015</t>
  </si>
  <si>
    <t>fn_O264_17_12032015</t>
  </si>
  <si>
    <t>fn_O265_18_12032015</t>
  </si>
  <si>
    <t>fn_O266_19_12032015</t>
  </si>
  <si>
    <t>I. Priority Sector Lending as % of ANBC [ (Sub - Total - A ( 1 to 3) + G)*100/ H]]</t>
  </si>
  <si>
    <t>in-rbi-rep.xsd#in-rbi-rep_DistributionOfLoansAssetsAxis::in-rbi-rep.xsd#in-rbi-rep_RetailLoansMember</t>
  </si>
  <si>
    <t>4. Export Trade</t>
  </si>
  <si>
    <t>5. Banks</t>
  </si>
  <si>
    <t>6. Non-banking Financial Institutions (NBFCs)</t>
  </si>
  <si>
    <t>7. Governments (Central/State)</t>
  </si>
  <si>
    <t>8. Food Credit (FCI consortium)</t>
  </si>
  <si>
    <t>9 .Other PSUs</t>
  </si>
  <si>
    <t>10. All other</t>
  </si>
  <si>
    <t>in-rbi-rep.xsd#in-rbi-rep_CategoryOfSecuritiesAxis::in-rbi-rep.xsd#in-rbi-rep_UnlistedSecuritiesMember:::in-rbi-rep.xsd#in-rbi-rep_SecuritiesTypeAxis::in-rbi-rep.xsd#in-rbi-rep_OtherAssetBackedSecuritiesMember</t>
  </si>
  <si>
    <t>in-rbi-rep.xsd#in-rbi-rep_RiskTypeDimension::in-rbi-rep.xsd#in-rbi-rep_SubStandardAssetsMember</t>
  </si>
  <si>
    <t>in-rbi-rep.xsd#in-rbi-rep_RiskTypeDimension::in-rbi-rep.xsd#in-rbi-rep_DoubtfulAssetsMember</t>
  </si>
  <si>
    <t>in-rbi-rep.xsd#in-rbi-rep_RiskTypeDimension::in-rbi-rep.xsd#in-rbi-rep_DoubtfulAssetsOneMember</t>
  </si>
  <si>
    <t>01-Apr-2015</t>
  </si>
  <si>
    <t>in-rbi-rep.xsd#in-rbi-rep_CategoriesOfExposureAxis::in-rbi-rep.xsd#in-rbi-rep_ExposuresInForeignCurrenciesMember:::in-rbi-rep.xsd#in-rbi-rep_DetailsOfExposureToMFIsSHGsSmallTinyAndMediumEnterprisesAxis::in-rbi-rep.xsd#in-rbi-rep_IndirectExposureMember</t>
  </si>
  <si>
    <t>F.2 Indirect Exposure</t>
  </si>
  <si>
    <t>in-rbi-rep.xsd#in-rbi-rep_CategoryOfSecuritiesAxis::in-rbi-rep.xsd#in-rbi-rep_UnlistedSecuritiesMember:::in-rbi-rep.xsd#in-rbi-rep_SecuritiesTypeAxis::in-rbi-rep.xsd#in-rbi-rep_OtherCorporateBondsAndDebenturesMember</t>
  </si>
  <si>
    <t>in-rbi-rep.xsd#in-rbi-rep_ProvisionHeldForDepreciationDueToArrearsOfPrincipalInterest</t>
  </si>
  <si>
    <t>in-rbi-rep.xsd#in-rbi-rep_DistributionOfLoansAssetsAxis::in-rbi-rep.xsd#in-rbi-rep_AgricultureAndAlliedActivitiesMember</t>
  </si>
  <si>
    <t>in-rbi-rep.xsd#in-rbi-rep_DistributionOfLoansAssetsAxis::in-rbi-rep.xsd#in-rbi-rep_HousingLoansMember</t>
  </si>
  <si>
    <t>in-rbi-rep.xsd#in-rbi-rep_SectorsAxis::in-rbi-rep.xsd#in-rbi-rep_DirectAgriculturalCreditMember</t>
  </si>
  <si>
    <t>in-rbi-rep.xsd#in-rbi-rep_NameOfIndustryAxis::in-rbi-rep.xsd#in-rbi-rep_FertilisersMember</t>
  </si>
  <si>
    <t>in-rbi-rep.xsd#in-rbi-rep_OfficeTelephoneNumberOfAuthorisedReportingOfficial</t>
  </si>
  <si>
    <t>in-rbi-rep.xsd#in-rbi-rep_NameOfIndustryAxis::in-rbi-rep.xsd#in-rbi-rep_ChemicalsAndChemicalProductsDyesPaintsMember</t>
  </si>
  <si>
    <t>C.3.2 Write-offs on Account of Compromise Settlements</t>
  </si>
  <si>
    <t>C.3.3 Actual Write-offs, if any</t>
  </si>
  <si>
    <t>in-rbi-rep.xsd#in-rbi-rep_TotalImpairedCreditsAxis::in-rbi-rep.xsd#in-rbi-rep_TopThirtyImpairedCreditsMember</t>
  </si>
  <si>
    <t>in-rbi-rep.xsd#in-rbi-rep_TotalImpairedCreditsAxis::in-rbi-rep.xsd#in-rbi-rep_RemainingImpairedCreditsMember</t>
  </si>
  <si>
    <t>fn_H28_0_26112015</t>
  </si>
  <si>
    <t>Top Impaired Credits</t>
  </si>
  <si>
    <t>in-rbi-rep.xsd#in-rbi-rep_LoansAndAdvancesTop30ImpairedCreditPercentageToTotal</t>
  </si>
  <si>
    <t>Loans and advances, top30 impaired credit percentage to total</t>
  </si>
  <si>
    <t>fn_I28_1_26112015</t>
  </si>
  <si>
    <t>in-rbi-rep.xsd#in-rbi-rep_ContingentCreditsTop30ImpairedCreditPercentageToTotal</t>
  </si>
  <si>
    <t>Contingent credits, top30 impaired credit percentage to total</t>
  </si>
  <si>
    <t>fn_J28_2_26112015</t>
  </si>
  <si>
    <t>in-rbi-rep.xsd#in-rbi-rep_AggregateCreditExposureTop30ImpairedCreditPercentageToTotal</t>
  </si>
  <si>
    <t>Aggregate credit exposure, top30 impaired credit percentage to total</t>
  </si>
  <si>
    <t>fn_L28_3_26112015</t>
  </si>
  <si>
    <t>in-rbi-rep.xsd#in-rbi-rep_LossProvisionHeldTop30ImpairedCreditPercentageToTotal</t>
  </si>
  <si>
    <t>Loss provision held, top30 impaired credit percentage to total</t>
  </si>
  <si>
    <t>fn_M28_4_26112015</t>
  </si>
  <si>
    <t>in-rbi-rep.xsd#in-rbi-rep_InterestInArrearsTop30ImpairedCreditPercentageToTotal</t>
  </si>
  <si>
    <t>Interest in arrears, top30 impaired credit percentage to total</t>
  </si>
  <si>
    <t>*In descending order of impaired credits</t>
  </si>
  <si>
    <t>PAN Number Of Defaulter/IECD Code*</t>
  </si>
  <si>
    <t>Loans  and Advances*</t>
  </si>
  <si>
    <t>Contingent Credits(Guarantees &amp; letters of credit)*</t>
  </si>
  <si>
    <t>Total Credit  Exposure*</t>
  </si>
  <si>
    <t xml:space="preserve">Loss Provisions held* </t>
  </si>
  <si>
    <t>Interest in Arrears*</t>
  </si>
  <si>
    <t>in-rbi-rep.xsd#in-rbi-rep_CategoryOfSecuritiesAxis::in-rbi-rep.xsd#in-rbi-rep_EquityHeldInJointVenturesMember</t>
  </si>
  <si>
    <t>9baaffc5-578b-4a57-b0ac-1f479435bd82:~:I. Held To Maturity Category:~:NotMandatory:~:True:~::~:</t>
  </si>
  <si>
    <t>Bonds/Debentures in the nature of advance</t>
  </si>
  <si>
    <t>Project Finance Debentures</t>
  </si>
  <si>
    <t>Working Capital Debentures</t>
  </si>
  <si>
    <t>Amount of amortisation if any *</t>
  </si>
  <si>
    <t>Amortised Cost *</t>
  </si>
  <si>
    <t>in-rbi-rep.xsd#in-rbi-rep_StandardAdvances</t>
  </si>
  <si>
    <t>2. Industry (2.1 to 2.4)</t>
  </si>
  <si>
    <t xml:space="preserve">      2.1 Micro and Small</t>
  </si>
  <si>
    <t xml:space="preserve">      2.2 Medium</t>
  </si>
  <si>
    <t xml:space="preserve">      2.3 Large</t>
  </si>
  <si>
    <t>in-rbi-rep.xsd#in-rbi-rep_RiskTypeDimension::in-rbi-rep.xsd#in-rbi-rep_LossMember</t>
  </si>
  <si>
    <t>c9edc560-1570-4731-a00d-b4486e1251f3:~:Part-C: Movement in Technical/Prudential Write-offs/Adv under Collection A/C during the Period (April to Date):~:NotMandatory:~:True:~::~:</t>
  </si>
  <si>
    <t>Part-C: Movement in Technical/Prudential Write-offs/Adv under Collection A/C during the Period (April to Date)</t>
  </si>
  <si>
    <t>A. Amount of Technical/Prudential Write-offs/AUC at beginning of the year</t>
  </si>
  <si>
    <t>B. New additions during the period (April to Date)</t>
  </si>
  <si>
    <t>C. Reductions</t>
  </si>
  <si>
    <t>C.1 Cash Recoveries</t>
  </si>
  <si>
    <t>C.1.1 Due to Sale to ARCs, etc.</t>
  </si>
  <si>
    <t>C.1.2 Others</t>
  </si>
  <si>
    <t>C.2 Sacrifice on account of sale of w/o A/Cs</t>
  </si>
  <si>
    <t>C.3 Others</t>
  </si>
  <si>
    <t>D. Amount of Technical/Prudential Write-offs/AUC at end of the quarter</t>
  </si>
  <si>
    <t>E. Amount of Cumulative write-offs at end of the quarter</t>
  </si>
  <si>
    <t>in-rbi-rep.xsd#in-rbi-rep_AmountOfTechnicalOrPrudentialWriteOffsOrAUCForAPeriod</t>
  </si>
  <si>
    <t>in-rbi-rep.xsd#in-rbi-rep_NewAdditionsDuringTheQuarter</t>
  </si>
  <si>
    <t>in-rbi-rep.xsd#in-rbi-rep_Reductions</t>
  </si>
  <si>
    <t>in-rbi-rep.xsd#in-rbi-rep_ReductionsDueToCashRecoveries</t>
  </si>
  <si>
    <t>in-rbi-rep.xsd#in-rbi-rep_CashRecoveriesDueToSaleToARCs</t>
  </si>
  <si>
    <t>in-rbi-rep.xsd#in-rbi-rep_CashRecoveriesDueToOthers</t>
  </si>
  <si>
    <t>in-rbi-rep.xsd#in-rbi-rep_ReductionsDueToSacrificeOnAccountOfSaleOfWrittenOffAccounts</t>
  </si>
  <si>
    <t>in-rbi-rep.xsd#in-rbi-rep_ReductionsDueToOthers</t>
  </si>
  <si>
    <t>Accounts Restructured till end of the Quarter (Outstanding at end of the quarter)</t>
  </si>
  <si>
    <t>Restructured Accounts Slipped to NPAs till end of the Quarter (Outstanding at end of the quarter)</t>
  </si>
  <si>
    <t>in-rbi-rep.xsd#in-rbi-rep_ExposureTypeAxis::in-rbi-rep.xsd#in-rbi-rep_FundedMember:::in-rbi-rep.xsd#in-rbi-rep_RiskTypeDimension::in-rbi-rep.xsd#in-rbi-rep_LossAssetsMember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</si>
  <si>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</si>
  <si>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</si>
  <si>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</si>
  <si>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</si>
  <si>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</si>
  <si>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</si>
  <si>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</si>
  <si>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</si>
  <si>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</si>
  <si>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</si>
  <si>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</si>
  <si>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</si>
  <si>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</si>
  <si>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</si>
  <si>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</si>
  <si>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</si>
  <si>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</si>
  <si>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</si>
  <si>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</si>
  <si>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</si>
  <si>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</si>
  <si>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</si>
  <si>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 xml:space="preserve">     R.e. Social and Commercial Infrastructure (e.1 to e.9)</t>
  </si>
  <si>
    <t xml:space="preserve">           R.e.1 Education Institutions (capital stock)</t>
  </si>
  <si>
    <t xml:space="preserve">           R.e.2 Hospitals (capital stock)</t>
  </si>
  <si>
    <t xml:space="preserve">          R.e.5 Fertilizer (Capital investment)</t>
  </si>
  <si>
    <t>* Last date of portfolio review (dd/mm/yyyy)</t>
  </si>
  <si>
    <t>Memorandum Item</t>
  </si>
  <si>
    <t>in-rbi-rep.xsd#in-rbi-rep_InterestAccruedButNotDueOnBorrowings</t>
  </si>
  <si>
    <t>in-rbi-rep.xsd#in-rbi-rep_OutOfAboveAmountGuaranteedByCentralGovernment</t>
  </si>
  <si>
    <t>in-rbi-rep.xsd#in-rbi-rep_CategoryOfSecuritiesAxis::in-rbi-rep.xsd#in-rbi-rep_MutualFundsMember:::in-rbi-rep.xsd#in-rbi-rep_SecuritiesTypeAxis::in-rbi-rep.xsd#in-rbi-rep_AggregateMutualFundUnitsMember</t>
  </si>
  <si>
    <t>fn_E13_46_18022015</t>
  </si>
  <si>
    <t>in-rbi-rep.xsd#in-rbi-rep_FromSubstandardToStandard</t>
  </si>
  <si>
    <t>From substandard to standard</t>
  </si>
  <si>
    <t>in-rbi-rep.xsd#in-rbi-rep_AmountOfLoansAndAdvancesToGovernmentOrCarryingGovernmentGuaranteeWhichAreNonPerforming</t>
  </si>
  <si>
    <t>in-rbi-rep.xsd#in-rbi-rep_RiskTypeDimension::in-rbi-rep.xsd#in-rbi-rep_RestructuredStandardRiskMember</t>
  </si>
  <si>
    <t>in-rbi-rep.xsd#in-rbi-rep_RiskTypeDimension::in-rbi-rep.xsd#in-rbi-rep_RestructuredSubStandardRiskMember</t>
  </si>
  <si>
    <t xml:space="preserve">of Cumulative Write-offs, Technical/ Prudential Write-offs/ amounts in AUC A/C Outstanding in the Books of Bank </t>
  </si>
  <si>
    <t>Restructured Standard Advances - Outstanding</t>
  </si>
  <si>
    <t>(Amount in Rs Lakh)</t>
  </si>
  <si>
    <t>Part A: Quality of Loan Assets - Sectoral Analysis</t>
  </si>
  <si>
    <t>Domestic/Overseas/Global Operations</t>
  </si>
  <si>
    <t>Sector</t>
  </si>
  <si>
    <t>Domestic Operations</t>
  </si>
  <si>
    <t>I.   Gross Advances (II + III)</t>
  </si>
  <si>
    <t>II.  Food Credit</t>
  </si>
  <si>
    <t>III. Non-Food Credit ( 1 to 5)</t>
  </si>
  <si>
    <t>1. Agriculture and Allied Activities</t>
  </si>
  <si>
    <t>in-rbi-rep.xsd#in-rbi-rep_MovementTypeAxis::in-rbi-rep.xsd#in-rbi-rep_NPIMember:::in-rbi-rep.xsd#in-rbi-rep_RegionOfBusinessAxis::in-rbi-rep.xsd#in-rbi-rep_GlobalMember</t>
  </si>
  <si>
    <t xml:space="preserve">      3.d Others, if any, Please specify</t>
  </si>
  <si>
    <t>in-rbi-rep.xsd#in-rbi-rep_NameOfIndustryAxis::in-rbi-rep.xsd#in-rbi-rep_OilGasLiquefiedNaturalGasStorageFacilityMember</t>
  </si>
  <si>
    <t>in-rbi-rep.xsd#in-rbi-rep_NameOfIndustryAxis::in-rbi-rep.xsd#in-rbi-rep_GasPipelineSMember</t>
  </si>
  <si>
    <t>in-rbi-rep.xsd#in-rbi-rep_PeriodAxis::in-rbi-rep.xsd#in-rbi-rep_CurrentYearMember:::in-rbi-rep.xsd#in-rbi-rep_RegionOfBusinessAxis::in-rbi-rep.xsd#in-rbi-rep_DomesticMember</t>
  </si>
  <si>
    <t>4f3706ea-70d5-400e-96b4-039880b7821c:~:II. Available for Sale Category:~:NotMandatory:~:True:~::~:</t>
  </si>
  <si>
    <t>Type of Securities</t>
  </si>
  <si>
    <t>Book Value at the beginning of the validation period **</t>
  </si>
  <si>
    <t>Market Value/YTM Value/Break up Value/Cost</t>
  </si>
  <si>
    <t>in-rbi-rep.xsd#in-rbi-rep_NameOfIndustryAxis::in-rbi-rep.xsd#in-rbi-rep_ElectricityGenerationMember:::in-rbi-rep.xsd#in-rbi-rep_SectorwiseTypeAxis::in-rbi-rep.xsd#in-rbi-rep_StateGovernmentPublicSectorUndertakingIncludingSEBsMember</t>
  </si>
  <si>
    <t>in-rbi-rep.xsd#in-rbi-rep_NameOfIndustryAxis::in-rbi-rep.xsd#in-rbi-rep_ElectricityGenerationMember:::in-rbi-rep.xsd#in-rbi-rep_SectorwiseTypeAxis::in-rbi-rep.xsd#in-rbi-rep_PrivateSectorMember</t>
  </si>
  <si>
    <t>in-rbi-rep.xsd#in-rbi-rep_NameOfIndustryAxis::in-rbi-rep.xsd#in-rbi-rep_ElectricityTransmissionMember:::in-rbi-rep.xsd#in-rbi-rep_SectorwiseTypeAxis::in-rbi-rep.xsd#in-rbi-rep_CentralGovernmentPublicSectorUndertakingMember</t>
  </si>
  <si>
    <t>in-rbi-rep.xsd#in-rbi-rep_NameOfIndustryAxis::in-rbi-rep.xsd#in-rbi-rep_ElectricityDistributionMember:::in-rbi-rep.xsd#in-rbi-rep_SectorwiseTypeAxis::in-rbi-rep.xsd#in-rbi-rep_CentralGovernmentPublicSectorUndertakingMember</t>
  </si>
  <si>
    <t>Number of cases where recovery is effected during the quarter</t>
  </si>
  <si>
    <t>fn_F119_43_10022015</t>
  </si>
  <si>
    <t>in-rbi-rep.xsd#in-rbi-rep_AmountOfCasesWhereRecoveryIsEffectedDuringTheQuarter</t>
  </si>
  <si>
    <t>Amount of cases where recovery is effected during the quarter</t>
  </si>
  <si>
    <t>fn_E120_44_10022015</t>
  </si>
  <si>
    <t>in-rbi-rep.xsd#in-rbi-rep_NumberOfBorrowersOfRestructuredAccountsSlippedToNPAsOutstandingAtTheEndOfTheQuarter</t>
  </si>
  <si>
    <t>Number of borrowers of restructured accounts slipped to NPAs outstanding at the end of quarter</t>
  </si>
  <si>
    <t>fn_J12_11_10022015</t>
  </si>
  <si>
    <t>in-rbi-rep.xsd#in-rbi-rep_NumberOfBorrowersOfRestructuredAccountsSlippedToNPAs</t>
  </si>
  <si>
    <t>Number of borrowers of restructured accounts slipped to NPAs (April to date)</t>
  </si>
  <si>
    <t>fn_I12_12_10022015</t>
  </si>
  <si>
    <t>in-rbi-rep.xsd#in-rbi-rep_NumberOfBorrowersWhoseAmountIsOutstandingInAccountRestructuredAtEndOfQaurterOfWhichThroughCDR</t>
  </si>
  <si>
    <t>Number of borrowers whose amount is outstanding in account restructured at end of quarter of which through CDR</t>
  </si>
  <si>
    <t>fn_H12_13_10022015</t>
  </si>
  <si>
    <t>in-rbi-rep.xsd#in-rbi-rep_NumberOfBorrowersWhoseAmountIsOutstandingInAccountRestructureAtllEndOfQaurter</t>
  </si>
  <si>
    <t>Number of borrowers whose amount is outstanding in account restructured at end of quarter</t>
  </si>
  <si>
    <t>fn_H15_14_10022015</t>
  </si>
  <si>
    <t>fn_H18_15_10022015</t>
  </si>
  <si>
    <t>fn_H21_16_10022015</t>
  </si>
  <si>
    <t>fn_H24_17_10022015</t>
  </si>
  <si>
    <t>fn_I15_18_10022015</t>
  </si>
  <si>
    <t>fn_I18_19_10022015</t>
  </si>
  <si>
    <t>fn_I21_20_10022015</t>
  </si>
  <si>
    <t>fn_I24_21_10022015</t>
  </si>
  <si>
    <t>fn_J15_22_10022015</t>
  </si>
  <si>
    <t>fn_J18_23_10022015</t>
  </si>
  <si>
    <t>fn_J21_24_10022015</t>
  </si>
  <si>
    <t>fn_J24_25_10022015</t>
  </si>
  <si>
    <t>fn_K15_26_10022015</t>
  </si>
  <si>
    <t>fn_K18_27_10022015</t>
  </si>
  <si>
    <t>fn_K21_28_10022015</t>
  </si>
  <si>
    <t>in-rbi-rep.xsd#in-rbi-rep_NameOfIndustryAxis::in-rbi-rep.xsd#in-rbi-rep_TelecommunicationFixedNetworkMember</t>
  </si>
  <si>
    <t>in-rbi-rep.xsd#in-rbi-rep_MeasurementAxis::in-rbi-rep.xsd#in-rbi-rep_WeightedAverageRateOfInterestMember</t>
  </si>
  <si>
    <t>Exposure to MFIs/SHGs and Micro/Small/Medium Enterprises (Domestic Operations)</t>
  </si>
  <si>
    <t>Funded Exposure</t>
  </si>
  <si>
    <t>Non-Funded Exposure</t>
  </si>
  <si>
    <t>Of which Impaired</t>
  </si>
  <si>
    <t>Loss Provisions held</t>
  </si>
  <si>
    <t>Interest Rate</t>
  </si>
  <si>
    <t>Min</t>
  </si>
  <si>
    <t>Max</t>
  </si>
  <si>
    <t>Weighted Average Rate of Interest</t>
  </si>
  <si>
    <t>Exposures in Rupee</t>
  </si>
  <si>
    <t>in-rbi-rep.xsd#in-rbi-rep_CategoriesOfExposureAxis::in-rbi-rep.xsd#in-rbi-rep_ExposuresInRupeesMember:::in-rbi-rep.xsd#in-rbi-rep_DetailsOfExposureToMFIsSHGsSmallTinyAndMediumEnterprisesAxis::in-rbi-rep.xsd#in-rbi-rep_ExposuresToMicroFinanceInstitutionsSelfHelpGroupsMembers</t>
  </si>
  <si>
    <t>A. Micro Finance Institutions/ Self Help Groups</t>
  </si>
  <si>
    <t>:~:Lyt-2:~::~:False:~::~:</t>
  </si>
  <si>
    <t>in-rbi-rep.xsd#in-rbi-rep_CategoryOfExposuresToSensitiveSectorsAxis::in-rbi-rep.xsd#in-rbi-rep_OtherCorporateMember</t>
  </si>
  <si>
    <t>736ab8b6-a9a2-47a2-862d-7b5487707e2b:~:NotMandatory:~:True:~:False:~::~::~:False:~::~::~:False:~::~::~:</t>
  </si>
  <si>
    <t>in-rbi-rep.xsd#in-rbi-rep_RestructuredLoansAndAdvancesRetainedAxis::in-rbi-rep.xsd#in-rbi-rep_SubStandardAdvancesMember</t>
  </si>
  <si>
    <t>Actual Recoveries  (April to Date)</t>
  </si>
  <si>
    <t>Write-offs (April to Date)</t>
  </si>
  <si>
    <t xml:space="preserve"> Reduction (-) / Addition due to RBI Instructions and/or any other Reason</t>
  </si>
  <si>
    <t>Gross NPAs at end of the period</t>
  </si>
  <si>
    <t>Substandard Advances</t>
  </si>
  <si>
    <t>Total Loss Provisions held</t>
  </si>
  <si>
    <t>Cumulative Write-offs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</si>
  <si>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</si>
  <si>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</si>
  <si>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</si>
  <si>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</si>
  <si>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</si>
  <si>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</si>
  <si>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</si>
  <si>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</si>
  <si>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</si>
  <si>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</si>
  <si>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</si>
  <si>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</si>
  <si>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</si>
  <si>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</si>
  <si>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</si>
  <si>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</si>
  <si>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</si>
  <si>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</si>
  <si>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</si>
  <si>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</si>
  <si>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</si>
  <si>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</si>
  <si>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</si>
  <si>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</si>
  <si>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</si>
  <si>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</si>
  <si>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</si>
  <si>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</si>
  <si>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</si>
  <si>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</si>
  <si>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</si>
  <si>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</si>
  <si>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State Govt. Securities</t>
  </si>
  <si>
    <t>Total</t>
  </si>
  <si>
    <t>Breakup of Govt. Securities</t>
  </si>
  <si>
    <t>in-rbi-rep.xsd#in-rbi-rep_GovernmentPaper</t>
  </si>
  <si>
    <t>in-rbi-rep.xsd#in-rbi-rep_TreasuryBills</t>
  </si>
  <si>
    <t>fn_E119_0_20032015</t>
  </si>
  <si>
    <t>Amount of Provisions for NPAs at beginning of the FY</t>
  </si>
  <si>
    <t>in-rbi-rep.xsd#in-rbi-rep_CategoryOfSecuritiesAxis::in-rbi-rep.xsd#in-rbi-rep_MutualFundsMember</t>
  </si>
  <si>
    <t>in-rbi-rep.xsd#in-rbi-rep_SecuritiesTypeAxis::in-rbi-rep.xsd#in-rbi-rep_GrandTotalMember</t>
  </si>
  <si>
    <t>in-rbi-rep.xsd#in-rbi-rep_InvestmentsInNonSLRSecurities</t>
  </si>
  <si>
    <t>in-rbi-rep.xsd#in-rbi-rep_InvestmentsInNonSLRSecuritiesExcludedFromMonitoringPrudentialLimitsOnUnlistedSecurities</t>
  </si>
  <si>
    <t>in-rbi-rep.xsd#in-rbi-rep_InvestmentsInUnlistedNonSLRSecuritiesAsAPercentageOfNonSLRInvestments</t>
  </si>
  <si>
    <t>2d81a95e-0450-4161-b1b6-cb053eeea402:~:Part D: Movement in Provisions for NPIs (April to Date):~:NotMandatory:~:True:~::~:</t>
  </si>
  <si>
    <t>Domestic</t>
  </si>
  <si>
    <t>Overseas</t>
  </si>
  <si>
    <t>Global</t>
  </si>
  <si>
    <t>Include amount of loans and advances to Government or carrying Government guarantee which are non-performing</t>
  </si>
  <si>
    <t xml:space="preserve">   GOI Treasury bills</t>
  </si>
  <si>
    <t xml:space="preserve">   Dated Securities</t>
  </si>
  <si>
    <t xml:space="preserve">        Government of India</t>
  </si>
  <si>
    <t xml:space="preserve">   Quoted</t>
  </si>
  <si>
    <t xml:space="preserve">       PSU bonds</t>
  </si>
  <si>
    <t>Other Corporate Bonds and Debentures</t>
  </si>
  <si>
    <t xml:space="preserve">   Unquoted</t>
  </si>
  <si>
    <t xml:space="preserve"> Other Corporate Bonds and Debentures</t>
  </si>
  <si>
    <t xml:space="preserve">        State Government</t>
  </si>
  <si>
    <t>Interest Receivable on NPAs**</t>
  </si>
  <si>
    <t>B. Non-Performing (iii + iv + v)##</t>
  </si>
  <si>
    <t>I. Exposure to Capital Market</t>
  </si>
  <si>
    <t xml:space="preserve">Individuals </t>
  </si>
  <si>
    <t>Share and stock brokers</t>
  </si>
  <si>
    <t>Market makers</t>
  </si>
  <si>
    <t>IPO financing</t>
  </si>
  <si>
    <t>All other borrowers against security of shares</t>
  </si>
  <si>
    <t>Total advances against security / collateral of shares</t>
  </si>
  <si>
    <t>Financial guarantees issued to Stock Exchanges on behalf of  stock brokers</t>
  </si>
  <si>
    <t>Other Financial guarantees</t>
  </si>
  <si>
    <t>Total Financial Guarantees</t>
  </si>
  <si>
    <t>II. Advances to Real Estate Sector</t>
  </si>
  <si>
    <t>Commercial property</t>
  </si>
  <si>
    <t>Land &amp; buildings developers</t>
  </si>
  <si>
    <t>Mortgages other than individual housing loans</t>
  </si>
  <si>
    <t>Others ( please specify)</t>
  </si>
  <si>
    <t>Total exposure to Real Estate Sector</t>
  </si>
  <si>
    <t>in-rbi-rep.xsd#in-rbi-rep_ReductionInNPAsDueToWriteOffsOnAccountOfCompromiseSettlements</t>
  </si>
  <si>
    <t>in-rbi-rep.xsd#in-rbi-rep_ReductionInNPAsDueToActualWriteOffs</t>
  </si>
  <si>
    <t>in-rbi-rep.xsd#in-rbi-rep_ReductionInNPAsDueToRegulatoryInstructions</t>
  </si>
  <si>
    <t>in-rbi-rep.xsd#in-rbi-rep_ReductionInNPAsDueToUpgradationsOutOfNewAdvances</t>
  </si>
  <si>
    <t>f68feb90-57c0-467c-8156-c96b6f8c24cc:~:Change In NPAs Profile :~:NotMandatory:~:True:~::~:</t>
  </si>
  <si>
    <t>Items</t>
  </si>
  <si>
    <t>A. NPAs at the beginning of the FY</t>
  </si>
  <si>
    <t>B. New Addition to NPAs during the Period (Without Netting, pl. see Note 1)</t>
  </si>
  <si>
    <t>B.1 From Standard Advances (incl. Devolvement of LCs, BGs, etc)</t>
  </si>
  <si>
    <t>B.2 Due to Regulatory Instructions, Amalgamation, Compliance to RBI Inspection Action Points, etc.</t>
  </si>
  <si>
    <t>B.a Out of B, from New Advances during the Period</t>
  </si>
  <si>
    <t>C. Reduction in NPAs (incl. new additions to NPAs) effected during the Period</t>
  </si>
  <si>
    <t>C.1 Due to Upgradation</t>
  </si>
  <si>
    <t>C.2 Due to Actual Recoveries</t>
  </si>
  <si>
    <t>C.3 Due to Write-offs</t>
  </si>
  <si>
    <t xml:space="preserve">C.3.1 Technical/Prudential Write-offs/AUC </t>
  </si>
  <si>
    <t>in-rbi-rep.xsd#in-rbi-rep_SectorwiseTypeAxis::in-rbi-rep.xsd#in-rbi-rep_CorporateMember</t>
  </si>
  <si>
    <t>in-rbi-rep.xsd#in-rbi-rep_SectorwiseTypeAxis::in-rbi-rep.xsd#in-rbi-rep_OthersMember</t>
  </si>
  <si>
    <t>in-rbi-rep.xsd#in-rbi-rep_SectorwiseTypeAxis::in-rbi-rep.xsd#in-rbi-rep_TotalExposureMember</t>
  </si>
  <si>
    <t>in-rbi-rep.xsd#in-rbi-rep_ExposureTypeAxis::in-rbi-rep.xsd#in-rbi-rep_FundedMember:::in-rbi-rep.xsd#in-rbi-rep_RiskTypeDimension::in-rbi-rep.xsd#in-rbi-rep_StandardAssetsMember</t>
  </si>
  <si>
    <t>in-rbi-rep.xsd#in-rbi-rep_ExposureTypeAxis::in-rbi-rep.xsd#in-rbi-rep_FundedMember:::in-rbi-rep.xsd#in-rbi-rep_RiskTypeDimension::in-rbi-rep.xsd#in-rbi-rep_SubStandardAssetsMember</t>
  </si>
  <si>
    <t>in-rbi-rep.xsd#in-rbi-rep_ExposureTypeAxis::in-rbi-rep.xsd#in-rbi-rep_FundedMember:::in-rbi-rep.xsd#in-rbi-rep_RiskTypeDimension::in-rbi-rep.xsd#in-rbi-rep_DoubtfulAssetsMember</t>
  </si>
  <si>
    <t>in-rbi-rep.xsd#in-rbi-rep_CategoriesOfExposureAxis::in-rbi-rep.xsd#in-rbi-rep_ExposuresInForeignCurrenciesMember:::in-rbi-rep.xsd#in-rbi-rep_DetailsOfExposureToMFIsSHGsSmallTinyAndMediumEnterprisesAxis::in-rbi-rep.xsd#in-rbi-rep_InDirectExposureToMediumEnterprisesMember</t>
  </si>
  <si>
    <t xml:space="preserve">    F.2.3 Medium Enterprises</t>
  </si>
  <si>
    <t>Amount of cases where amount was recovered of notices issued</t>
  </si>
  <si>
    <t>fn_E103_16_10022015</t>
  </si>
  <si>
    <t>6cb16114-4861-49d5-8dc7-b484d31e9d33:~:NotMandatory:~:True:~:False:~::~::~:False:~::~::~:False:~::~::~:</t>
  </si>
  <si>
    <t>44f2e6c5-d8a7-4094-83b3-e0cf7d5ff94f:~:Industry Break UP:~:NotMandatory:~:True:~::~:</t>
  </si>
  <si>
    <t>Total Credit Exposure (Funded and Non-Funded)</t>
  </si>
  <si>
    <t>Total Investment Exposure</t>
  </si>
  <si>
    <t>Total Exposure</t>
  </si>
  <si>
    <t>Section-1 : Portfolio Analysis</t>
  </si>
  <si>
    <t>Section-2: Classification of Risk Assets</t>
  </si>
  <si>
    <t>Section-3: Change in Asset Quality Profile in the Quarter – I</t>
  </si>
  <si>
    <t>Section-3: Change in Asset Quality Profile in the Quarter – II</t>
  </si>
  <si>
    <t>Section-4: Restructured Advances</t>
  </si>
  <si>
    <t>in-rbi-rep.xsd#in-rbi-rep_DistributionOfLoansAssetsAxis::in-rbi-rep.xsd#in-rbi-rep_NonFoodCreditMember</t>
  </si>
  <si>
    <t>in-rbi-rep.xsd#in-rbi-rep_DistributionOfLoansAssetsAxis::in-rbi-rep.xsd#in-rbi-rep_IndustryMember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</si>
  <si>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</si>
  <si>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</si>
  <si>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</si>
  <si>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</si>
  <si>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</si>
  <si>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</si>
  <si>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in-rbi-rep.xsd#in-rbi-rep_DateOfAudit</t>
  </si>
  <si>
    <t>Date of Audit</t>
  </si>
  <si>
    <t>in-rbi-rep.xsd#in-rbi-rep_ReturnVersion</t>
  </si>
  <si>
    <t>Return Version</t>
  </si>
  <si>
    <t>in-rbi-rep.xsd#in-rbi-rep_ReportingPeriodStartDate</t>
  </si>
  <si>
    <t>Startup Date</t>
  </si>
  <si>
    <t>in-rbi-rep.xsd#in-rbi-rep_RiskTypeDimension::in-rbi-rep.xsd#in-rbi-rep_SubStandardMember</t>
  </si>
  <si>
    <t>Section-5: Impaired Credits</t>
  </si>
  <si>
    <t>Section-6: Shifting of Investments</t>
  </si>
  <si>
    <t>Section-7: Qualities of Securities Portfolio</t>
  </si>
  <si>
    <t>Section-8: Securities Portfolio</t>
  </si>
  <si>
    <t>Section-9: Export Credit</t>
  </si>
  <si>
    <t>Section-10: Exposure to Sensitive Sectors</t>
  </si>
  <si>
    <t>V2.1</t>
  </si>
  <si>
    <t>a4f8f196-55f0-4980-b85f-9e0213a891a3:~:NotMandatory:~:True:~:False:~::~::~:False:~::~::~:False:~::~::~:</t>
  </si>
  <si>
    <t>Section-15: Sensitive Sector</t>
  </si>
  <si>
    <t>68d18e04-29f5-46aa-ac49-6263939885e3:~:Sensative Sector_1:~:NotMandatory:~:True:~::~:</t>
  </si>
  <si>
    <t>in-rbi-rep.xsd#in-rbi-rep_GrossAmountOutstanding</t>
  </si>
  <si>
    <t>in-rbi-rep.xsd#in-rbi-rep_ImpairedAmountOutstanding</t>
  </si>
  <si>
    <t>Category</t>
  </si>
  <si>
    <t>Domestic Operation</t>
  </si>
  <si>
    <t>Overseas Operation</t>
  </si>
  <si>
    <t xml:space="preserve">Exposure </t>
  </si>
  <si>
    <t xml:space="preserve">Gross Amount 
 Outstanding </t>
  </si>
  <si>
    <t xml:space="preserve"> of which Impaired</t>
  </si>
  <si>
    <t xml:space="preserve">Exposure  </t>
  </si>
  <si>
    <t xml:space="preserve">Gross Amount Outstanding </t>
  </si>
  <si>
    <t>A1. Advances to Capital Market (Fund based)</t>
  </si>
  <si>
    <t>in-rbi-rep.xsd#in-rbi-rep_TypeOfCreditAxis::in-rbi-rep.xsd#in-rbi-rep_IndividualsMember</t>
  </si>
  <si>
    <t>1. Individuals</t>
  </si>
  <si>
    <t>in-rbi-rep.xsd#in-rbi-rep_TypeOfCreditAxis::in-rbi-rep.xsd#in-rbi-rep_ShareAndStockBrokersMember</t>
  </si>
  <si>
    <t>2. Share and Stock Brokers</t>
  </si>
  <si>
    <t>in-rbi-rep.xsd#in-rbi-rep_TypeOfCreditAxis::in-rbi-rep.xsd#in-rbi-rep_MarketMakersMember</t>
  </si>
  <si>
    <t>3. Market Makers</t>
  </si>
  <si>
    <t>in-rbi-rep.xsd#in-rbi-rep_TypeOfCreditAxis::in-rbi-rep.xsd#in-rbi-rep_IPOFinancingMember</t>
  </si>
  <si>
    <t>4. IPO Financing</t>
  </si>
  <si>
    <t>in-rbi-rep.xsd#in-rbi-rep_TypeOfCreditAxis::in-rbi-rep.xsd#in-rbi-rep_OtherCorporatesMember</t>
  </si>
  <si>
    <t>5. Other Corporates</t>
  </si>
  <si>
    <t>in-rbi-rep.xsd#in-rbi-rep_TypeOfCreditAxis::in-rbi-rep.xsd#in-rbi-rep_OtherFundBasedAdvancesToCapitalMarketMember</t>
  </si>
  <si>
    <t>6. Any other (Pl. specify)</t>
  </si>
  <si>
    <t>8d74d7e9-f679-47ba-8486-ca2f4efd0436:~:Sensative Sector_2:~:NotMandatory:~:True:~::~:</t>
  </si>
  <si>
    <t>in-rbi-rep.xsd#in-rbi-rep_OtherFundedAdvancesToCapitalMarketsAxis</t>
  </si>
  <si>
    <t>0097218b-13af-460e-8cee-9bc0be74304e:~:Sensative Sector_3:~:NotMandatory:~:True:~::~:</t>
  </si>
  <si>
    <t>in-rbi-rep.xsd#in-rbi-rep_TypeOfCreditAxis::in-rbi-rep.xsd#in-rbi-rep_TotalAdvancesToCapitalMarketMember</t>
  </si>
  <si>
    <t>Total Advances to Capital Market (Fund based)</t>
  </si>
  <si>
    <t>in-rbi-rep.xsd#in-rbi-rep_TypeOfCreditAxis::in-rbi-rep.xsd#in-rbi-rep_OfWhichBorrowerAgainstSecurityOfSharesMember</t>
  </si>
  <si>
    <t>of which All Borrowers against security of shares</t>
  </si>
  <si>
    <t>A2. Advances to Capital Market (Non-fund based)</t>
  </si>
  <si>
    <t>in-rbi-rep.xsd#in-rbi-rep_TypeOfCreditAxis::in-rbi-rep.xsd#in-rbi-rep_FinancialGuaranteesIssuedToStockExchangeOnBehalfOfStockBrokersMember</t>
  </si>
  <si>
    <t>1. Financial Guarantees issued to Stock Exchanges on behalf of Stock Brokers</t>
  </si>
  <si>
    <t>in-rbi-rep.xsd#in-rbi-rep_TypeOfCreditAxis::in-rbi-rep.xsd#in-rbi-rep_OtherFinancialGuaranteesMember</t>
  </si>
  <si>
    <t>2. Other Financial Guarantees</t>
  </si>
  <si>
    <t>in-rbi-rep.xsd#in-rbi-rep_TypeOfCreditAxis::in-rbi-rep.xsd#in-rbi-rep_OtherNonFundBasedAdvancesToCapitalMarketMember</t>
  </si>
  <si>
    <t>3. Any other (Pl. specify)</t>
  </si>
  <si>
    <t>6f9d60c5-838e-4569-9a1b-ce5622d67d02:~:Sensative Sector_4:~:NotMandatory:~:True:~::~:</t>
  </si>
  <si>
    <t>in-rbi-rep.xsd#in-rbi-rep_OtherNonFundedAdvancesToCapitalMarketsAxis</t>
  </si>
  <si>
    <t>3f28b7ba-fb08-4e3d-a424-1c5081f3db3c:~:Sensative Sector_5:~:NotMandatory:~:True:~::~:</t>
  </si>
  <si>
    <t>in-rbi-rep.xsd#in-rbi-rep_TypeOfCreditAxis::in-rbi-rep.xsd#in-rbi-rep_NonFundBasedAdvancesToCapitalMarketMember</t>
  </si>
  <si>
    <t>Total Advances to Capital Market (Non-Fund based)</t>
  </si>
  <si>
    <t>A3. Investments in Capital Market</t>
  </si>
  <si>
    <t>in-rbi-rep.xsd#in-rbi-rep_TypeOfCreditAxis::in-rbi-rep.xsd#in-rbi-rep_ConvertibleBondsAndDebenturesMember</t>
  </si>
  <si>
    <t>1. Convertible Bonds and Debentures</t>
  </si>
  <si>
    <t>in-rbi-rep.xsd#in-rbi-rep_TypeOfCreditAxis::in-rbi-rep.xsd#in-rbi-rep_AggregateEquitiesMember</t>
  </si>
  <si>
    <t>2..Equities</t>
  </si>
  <si>
    <t>in-rbi-rep.xsd#in-rbi-rep_TypeOfCreditAxis::in-rbi-rep.xsd#in-rbi-rep_EquitiesMember</t>
  </si>
  <si>
    <t>3. Equity Oriented Mutual Funds</t>
  </si>
  <si>
    <t>in-rbi-rep.xsd#in-rbi-rep_TypeOfCreditAxis::in-rbi-rep.xsd#in-rbi-rep_OtherInvestmentsMember</t>
  </si>
  <si>
    <t>4. Any other (to be specified)</t>
  </si>
  <si>
    <t>in-rbi-rep.xsd#in-rbi-rep_OtherInvestmentsAxis</t>
  </si>
  <si>
    <t>0f0c17a4-e22c-4827-9c30-7f0bd3033f7d:~:Sensative Sector_7:~:NotMandatory:~:True:~::~:</t>
  </si>
  <si>
    <t>in-rbi-rep.xsd#in-rbi-rep_TypeOfCreditAxis::in-rbi-rep.xsd#in-rbi-rep_TotalInvestmentsInCapitalMarketMember</t>
  </si>
  <si>
    <t>Total Investments in Capital Market</t>
  </si>
  <si>
    <t>in-rbi-rep.xsd#in-rbi-rep_TypeOfCreditAxis::in-rbi-rep.xsd#in-rbi-rep_AggregateCapitalMarketExposuresMember</t>
  </si>
  <si>
    <t>Total Capital Market Exposure (A1 + A2 + A3)</t>
  </si>
  <si>
    <t>a6be28ee-79d9-4748-8efc-7b6d5bfe10db:~:Sensative Sector_8:~:NotMandatory:~:True:~::~:</t>
  </si>
  <si>
    <t>in-rbi-rep.xsd#in-rbi-rep_FundedAmountOutstanding</t>
  </si>
  <si>
    <t>in-rbi-rep.xsd#in-rbi-rep_RestructuredStandardAmountOutOfFundedAmountOutstanding</t>
  </si>
  <si>
    <t>in-rbi-rep.xsd#in-rbi-rep_ImpairedCreditAmount</t>
  </si>
  <si>
    <t>in-rbi-rep.xsd#in-rbi-rep_Slippage</t>
  </si>
  <si>
    <t>Part B: Exposure to Real Estate Sector</t>
  </si>
  <si>
    <t>Overseas Operations</t>
  </si>
  <si>
    <t xml:space="preserve"> Total Exposure </t>
  </si>
  <si>
    <t xml:space="preserve">of which </t>
  </si>
  <si>
    <t>Slippage from Total Standard during April to Date</t>
  </si>
  <si>
    <t xml:space="preserve">Restructured 
Standard </t>
  </si>
  <si>
    <t>Impaired</t>
  </si>
  <si>
    <t>Restructured 
 Standard</t>
  </si>
  <si>
    <t>in-rbi-rep.xsd#in-rbi-rep_CategoryOfExposuresToRealEstateSectorAxis::in-rbi-rep.xsd#in-rbi-rep_ExposureToRealEstateSectorMember</t>
  </si>
  <si>
    <t>A Total Credit</t>
  </si>
  <si>
    <t>in-rbi-rep.xsd#in-rbi-rep_CategoryOfExposuresToRealEstateSectorAxis::in-rbi-rep.xsd#in-rbi-rep_DirectExposureToRealEstateSectorMember</t>
  </si>
  <si>
    <t>A.1 Direct</t>
  </si>
  <si>
    <t>in-rbi-rep.xsd#in-rbi-rep_CategoryOfExposuresToRealEstateSectorAxis::in-rbi-rep.xsd#in-rbi-rep_ResidentialMortgagesMember</t>
  </si>
  <si>
    <t>A.1.1 Residential Mortgages</t>
  </si>
  <si>
    <t>in-rbi-rep.xsd#in-rbi-rep_CategoryOfExposuresToRealEstateSectorAxis::in-rbi-rep.xsd#in-rbi-rep_ResidentialMortgagesIndividualHousingLoansQualifyingForPrioritySectorMember</t>
  </si>
  <si>
    <t>A.1.1.a Residential Mortgages - Individual Housing Loans qualifying for Priority Sector</t>
  </si>
  <si>
    <t>in-rbi-rep.xsd#in-rbi-rep_CategoryOfExposuresToRealEstateSectorAxis::in-rbi-rep.xsd#in-rbi-rep_ResidentialMortgagesAllOtherMember</t>
  </si>
  <si>
    <t>A.1.1.b Residential Mortgages - All Others</t>
  </si>
  <si>
    <t>in-rbi-rep.xsd#in-rbi-rep_CategoryOfExposuresToRealEstateSectorAxis::in-rbi-rep.xsd#in-rbi-rep_DirectExposureToCommercialRealEstateMember</t>
  </si>
  <si>
    <t>A.1.2 Commercial Real Estate</t>
  </si>
  <si>
    <t>in-rbi-rep.xsd#in-rbi-rep_CategoryOfExposuresToRealEstateSectorAxis::in-rbi-rep.xsd#in-rbi-rep_CommercialRealEstateResidentialHousingMember</t>
  </si>
  <si>
    <t>A.1.2.1 Commercial Real Estate - Residential Housing (CRE-RH)</t>
  </si>
  <si>
    <t>in-rbi-rep.xsd#in-rbi-rep_CategoryOfExposuresToRealEstateSectorAxis::in-rbi-rep.xsd#in-rbi-rep_CommercialRealEstateOthersMember</t>
  </si>
  <si>
    <t>A.1.2.2 Commercial Real Estate - Other</t>
  </si>
  <si>
    <t>in-rbi-rep.xsd#in-rbi-rep_CategoryOfExposuresToRealEstateSectorAxis::in-rbi-rep.xsd#in-rbi-rep_DirectExposureOthersMember</t>
  </si>
  <si>
    <t>A.1.3 Any Other- Please Specify</t>
  </si>
  <si>
    <t>d40328b5-8c41-4f0b-8272-491fb76e28e9:~:Sensative Sector_9:~:NotMandatory:~:True:~::~:</t>
  </si>
  <si>
    <t>in-rbi-rep.xsd#in-rbi-rep_OtherDirectResidentialMortgageAxis</t>
  </si>
  <si>
    <t>abb10b5f-ee29-4412-9d6d-919971ab95ab:~:Lyt-A2:~:NotMandatory:~:True:~::~:</t>
  </si>
  <si>
    <t>in-rbi-rep.xsd#in-rbi-rep_CategoryOfExposuresToRealEstateSectorAxis::in-rbi-rep.xsd#in-rbi-rep_IndirectExposureToRealEstateSectorMember</t>
  </si>
  <si>
    <t>A.2 Indirect</t>
  </si>
  <si>
    <t>in-rbi-rep.xsd#in-rbi-rep_CategoryOfExposuresToRealEstateSectorAxis::in-rbi-rep.xsd#in-rbi-rep_FundedAndNonFundedExposuresNHBAndHousingFinanceCompaniesCreditMember</t>
  </si>
  <si>
    <t>A.2.1 Funded and Non-funded Exposures NHB and Housing Finance Companies(HFCs)</t>
  </si>
  <si>
    <t>in-rbi-rep.xsd#in-rbi-rep_CategoryOfExposuresToRealEstateSectorAxis::in-rbi-rep.xsd#in-rbi-rep_IndirectExposureOthersMember</t>
  </si>
  <si>
    <t>A.2.2 Any Other- Please Specify</t>
  </si>
  <si>
    <t>0e10d8c4-5b2a-456f-a46d-34459f1424ed:~:A2-Dimension:~:NotMandatory:~:True:~::~:</t>
  </si>
  <si>
    <t>in-rbi-rep.xsd#in-rbi-rep_OtherIndirectInvestmentAxis</t>
  </si>
  <si>
    <t>7caad4e4-3c96-4193-a1ee-598529dde9dd:~:Sensative Sector_10:~:NotMandatory:~:True:~::~:</t>
  </si>
  <si>
    <t>in-rbi-rep.xsd#in-rbi-rep_CategoryOfExposuresToRealEstateSectorAxis::in-rbi-rep.xsd#in-rbi-rep_InvestmentsMember</t>
  </si>
  <si>
    <t>B Total Investment</t>
  </si>
  <si>
    <t>in-rbi-rep.xsd#in-rbi-rep_CategoryOfExposuresToRealEstateSectorAxis::in-rbi-rep.xsd#in-rbi-rep_DirectInvestmentMember</t>
  </si>
  <si>
    <t>B.1 Direct</t>
  </si>
  <si>
    <t>in-rbi-rep.xsd#in-rbi-rep_CategoryOfExposuresToRealEstateSectorAxis::in-rbi-rep.xsd#in-rbi-rep_InvestmentInCommercialRealEstateMember</t>
  </si>
  <si>
    <t>B.1.1 Commercial Real Estate</t>
  </si>
  <si>
    <t>in-rbi-rep.xsd#in-rbi-rep_CategoryOfExposuresToRealEstateSectorAxis::in-rbi-rep.xsd#in-rbi-rep_InvestmentsInMBSAndOtherSecuritisedExposuresMember</t>
  </si>
  <si>
    <t>B.1.2 Investments in MBS and other securitized exposures</t>
  </si>
  <si>
    <t>in-rbi-rep.xsd#in-rbi-rep_CategoryOfExposuresToRealEstateSectorAxis::in-rbi-rep.xsd#in-rbi-rep_InvestmentsInResidentialRealEstateMember</t>
  </si>
  <si>
    <t>B.1.2.a Residential Real Estate</t>
  </si>
  <si>
    <t>in-rbi-rep.xsd#in-rbi-rep_CategoryOfExposuresToRealEstateSectorAxis::in-rbi-rep.xsd#in-rbi-rep_InvestmentsInCommercialRealEstateMember</t>
  </si>
  <si>
    <t>B.1.2.b Commercial Real Estate</t>
  </si>
  <si>
    <t>in-rbi-rep.xsd#in-rbi-rep_CategoryOfExposuresToRealEstateSectorAxis::in-rbi-rep.xsd#in-rbi-rep_OtherDirectInvestmentInMBSMember</t>
  </si>
  <si>
    <t>B.1.3 Any Other- Please Specify</t>
  </si>
  <si>
    <t>d78ef96c-80d6-41c7-b64b-705cc7929fb2:~:Sensative Sector_11:~:NotMandatory:~:True:~::~:</t>
  </si>
  <si>
    <t>in-rbi-rep.xsd#in-rbi-rep_OtherDirectInvestmentAxis</t>
  </si>
  <si>
    <t>b385a204-4182-4629-8f0c-885da996c332:~:Sensative Sector_12:~:NotMandatory:~:True:~::~:</t>
  </si>
  <si>
    <t>in-rbi-rep.xsd#in-rbi-rep_CategoryOfExposuresToRealEstateSectorAxis::in-rbi-rep.xsd#in-rbi-rep_IndirectInvestmentMember</t>
  </si>
  <si>
    <t>B.2 Indirect</t>
  </si>
  <si>
    <t>in-rbi-rep.xsd#in-rbi-rep_CategoryOfExposuresToRealEstateSectorAxis::in-rbi-rep.xsd#in-rbi-rep_FundedAndNonFundedExposuresNHBAndHousingFinanceCompaniesMember</t>
  </si>
  <si>
    <t>B.2.1 Funded and Non-funded Exposures NHB and Housing Finance                           Companies(HFCs)</t>
  </si>
  <si>
    <t>in-rbi-rep.xsd#in-rbi-rep_CategoryOfExposuresToRealEstateSectorAxis::in-rbi-rep.xsd#in-rbi-rep_OtherIndirectInvestmentInMBSMember</t>
  </si>
  <si>
    <t>B.2.2 Any Other- Please Specify</t>
  </si>
  <si>
    <t>6d45b407-1cde-46ed-8e78-5f6da74986ee:~:Sensative Sector_13:~:NotMandatory:~:True:~::~:</t>
  </si>
  <si>
    <t>1db2ebbb-91eb-4cc9-81c3-0a15946f797a:~:Sensative Sector_14:~:NotMandatory:~:True:~::~:</t>
  </si>
  <si>
    <t>in-rbi-rep.xsd#in-rbi-rep_CategoryOfExposuresToRealEstateSectorAxis::in-rbi-rep.xsd#in-rbi-rep_TotalCreditAndInvestmentMember</t>
  </si>
  <si>
    <t>C Total Credit and Investment</t>
  </si>
  <si>
    <t>in-rbi-rep.xsd#in-rbi-rep_CategoryOfExposuresToRealEstateSectorAxis::in-rbi-rep.xsd#in-rbi-rep_DirectCreditAndDirectInvestmentMember</t>
  </si>
  <si>
    <t>C.1 Direct (A.1 + B.1)</t>
  </si>
  <si>
    <t>in-rbi-rep.xsd#in-rbi-rep_CategoryOfExposuresToRealEstateSectorAxis::in-rbi-rep.xsd#in-rbi-rep_TotalCreditAndInvestmentInDirectResidentialMortgageMember</t>
  </si>
  <si>
    <t>C.1.1 Residential Mortgages (A.1.1)</t>
  </si>
  <si>
    <t>in-rbi-rep.xsd#in-rbi-rep_CategoryOfExposuresToRealEstateSectorAxis::in-rbi-rep.xsd#in-rbi-rep_TotalCreditAndInvestmentInDirectResidentialMortgageOfIndividualHousingLoansMember</t>
  </si>
  <si>
    <t>C.1.1.1 Residential Mortgages - Individual Housing Loans qualifying for Priority Sector (A.1.1.a)</t>
  </si>
  <si>
    <t>in-rbi-rep.xsd#in-rbi-rep_CategoryOfExposuresToRealEstateSectorAxis::in-rbi-rep.xsd#in-rbi-rep_TotalCreditAndInvestmentInDirectResidentialMortgageOthersMember</t>
  </si>
  <si>
    <t>C.1.1.2 Residential Mortgages - All Others (A.1.1.b)</t>
  </si>
  <si>
    <t>in-rbi-rep.xsd#in-rbi-rep_CategoryOfExposuresToRealEstateSectorAxis::in-rbi-rep.xsd#in-rbi-rep_TotalCreditAndInvestmentInDirectCommercialRealEstateMember</t>
  </si>
  <si>
    <t>C.1.2 Commercial Real Estate (A.1.2 + B.1.1)</t>
  </si>
  <si>
    <t>in-rbi-rep.xsd#in-rbi-rep_CategoryOfExposuresToRealEstateSectorAxis::in-rbi-rep.xsd#in-rbi-rep_TotalCreditAndInvestmentInInvestmentInMBSAndOtherSecuritizedExposuresMember</t>
  </si>
  <si>
    <t>C.1.3 Investments in MBS and other securitized exposures</t>
  </si>
  <si>
    <t>in-rbi-rep.xsd#in-rbi-rep_CategoryOfExposuresToRealEstateSectorAxis::in-rbi-rep.xsd#in-rbi-rep_TotalCreditAndInvestmentInInvestmentInResidentialRealEstateInMBSAndOtherSecuritizedExposuresMember</t>
  </si>
  <si>
    <t>C.1.3.1 Residential Real Estate (B.1.2.a)</t>
  </si>
  <si>
    <t>in-rbi-rep.xsd#in-rbi-rep_CategoryOfExposuresToRealEstateSectorAxis::in-rbi-rep.xsd#in-rbi-rep_TotalCreditAndInvestmentInInvestmentInCommercialRealEstateInMBSAndOtherSecuritizedExposuresMember</t>
  </si>
  <si>
    <t>C.1.3.2 Commercial Real Estate (B.1.2.b)</t>
  </si>
  <si>
    <t>in-rbi-rep.xsd#in-rbi-rep_CategoryOfExposuresToRealEstateSectorAxis::in-rbi-rep.xsd#in-rbi-rep_OtherCreditAndInvestmentMember</t>
  </si>
  <si>
    <t>C.1.4 Any Other (A.1.3 + B.1.3)</t>
  </si>
  <si>
    <t>in-rbi-rep.xsd#in-rbi-rep_CategoryOfExposuresToRealEstateSectorAxis::in-rbi-rep.xsd#in-rbi-rep_TotalCreditAndInvestmentIndirectInvestmentMember</t>
  </si>
  <si>
    <t>C.2 Indirect (A.2+B.2)</t>
  </si>
  <si>
    <t>in-rbi-rep.xsd#in-rbi-rep_CategoryOfExposuresToRealEstateSectorAxis::in-rbi-rep.xsd#in-rbi-rep_TotalCreditAndInvestmentInFundedAndNonFundedExposuresMember</t>
  </si>
  <si>
    <t>C.2.1 Funded and Non-funded Exposures NHB and Housing Finance 
 Companies(HFCs) (A.2.1 + B.2.1)</t>
  </si>
  <si>
    <t>in-rbi-rep.xsd#in-rbi-rep_CategoryOfExposuresToRealEstateSectorAxis::in-rbi-rep.xsd#in-rbi-rep_TotalCreditAndInvestmentInOtherIndirectExposureMember</t>
  </si>
  <si>
    <t>C.2.2 Any Other- Indirect Exposure (A.2.2 + B.2.2)</t>
  </si>
  <si>
    <t>Section-10: Sectoral Credit</t>
  </si>
  <si>
    <t>Section-11: Industry Breakup</t>
  </si>
  <si>
    <t>Section-12: Other Details of Non-SLR Securities</t>
  </si>
  <si>
    <t>Sector-13: Exposure to MFIs and SHGs</t>
  </si>
  <si>
    <t>Sector-14: Country Risk</t>
  </si>
  <si>
    <t>&lt;ProjectConfig&gt;_x000D_
  &lt;add key="PackageName" value="RBI" /&gt;_x000D_
  &lt;add key="PackageDescription" value="RBI_RAQ" /&gt;_x000D_
  &lt;add key="PackageAuthor" value="IRIS" /&gt;_x000D_
  &lt;add key="CreatedOn" value="09/02/2015" /&gt;_x000D_
  &lt;add key="PackageVersion" value="V1.0" /&gt;_x000D_
  &lt;add key="SecurityCode" value="3meE/gFr0EsjU77r6hBiRqWUJGgK5GtZCCrkOS9M0dfKiVLdJxsy3pMTkzjahTAUilsLshI+ocBXevL8auGqmg==" /&gt;_x000D_
  &lt;add key="TaxonomyPath" value="\RAQ_FIMD\in-rbi-raq.xsd"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value="V2.1" /&gt;_x000D_
&lt;/ProjectConfig&gt;</t>
  </si>
  <si>
    <t>Report on Asset Quality - RBI - FIMD</t>
  </si>
  <si>
    <t>RAQ-FIMD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</si>
</sst>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[$-409]d\-mmm\-yyyy;@"/>
  </numFmts>
  <fonts count="4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Arial 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lightHorizontal">
        <fgColor indexed="22"/>
        <bgColor indexed="43"/>
      </patternFill>
    </fill>
    <fill>
      <patternFill patternType="lightHorizontal">
        <fgColor indexed="22"/>
        <bgColor indexed="22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lightUp">
        <fgColor indexed="22"/>
        <bgColor indexed="22"/>
      </patternFill>
    </fill>
    <fill>
      <patternFill patternType="lightUp">
        <fgColor indexed="22"/>
        <bgColor indexed="44"/>
      </patternFill>
    </fill>
    <fill>
      <patternFill patternType="lightHorizontal">
        <fgColor indexed="22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4">
    <xf numFmtId="0" fontId="0" fillId="0" borderId="0"/>
    <xf numFmtId="164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9" fillId="0" borderId="0"/>
    <xf numFmtId="0" fontId="13" fillId="0" borderId="0"/>
    <xf numFmtId="0" fontId="17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2" fillId="17" borderId="0" applyNumberFormat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43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1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3" fillId="0" borderId="0" applyFont="0" applyFill="0" applyBorder="0" applyAlignment="0" applyProtection="0"/>
    <xf numFmtId="2" fontId="13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2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" fillId="0" borderId="0"/>
    <xf numFmtId="0" fontId="1" fillId="0" borderId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12" fillId="0" borderId="0" xfId="0" applyFont="1"/>
    <xf numFmtId="165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21" fillId="2" borderId="1" xfId="0" applyFont="1" applyFill="1" applyBorder="1" applyAlignment="1" applyProtection="1">
      <alignment horizontal="left" vertical="top" wrapText="1" shrinkToFit="1"/>
    </xf>
    <xf numFmtId="0" fontId="22" fillId="0" borderId="0" xfId="0" applyFont="1"/>
    <xf numFmtId="0" fontId="20" fillId="2" borderId="1" xfId="0" applyFont="1" applyFill="1" applyBorder="1" applyAlignment="1" applyProtection="1">
      <alignment horizontal="left" vertical="top" wrapText="1" shrinkToFit="1"/>
    </xf>
    <xf numFmtId="0" fontId="23" fillId="3" borderId="0" xfId="0" applyFont="1" applyFill="1" applyBorder="1"/>
    <xf numFmtId="0" fontId="23" fillId="3" borderId="0" xfId="0" applyFont="1" applyFill="1" applyBorder="1" applyAlignment="1">
      <alignment wrapText="1"/>
    </xf>
    <xf numFmtId="0" fontId="21" fillId="2" borderId="1" xfId="0" applyFont="1" applyFill="1" applyBorder="1" applyAlignment="1" applyProtection="1">
      <alignment horizontal="center" vertical="center" wrapText="1" shrinkToFit="1"/>
    </xf>
    <xf numFmtId="0" fontId="20" fillId="2" borderId="1" xfId="0" quotePrefix="1" applyFont="1" applyFill="1" applyBorder="1" applyAlignment="1" applyProtection="1">
      <alignment horizontal="left" vertical="top" wrapText="1" shrinkToFit="1"/>
    </xf>
    <xf numFmtId="0" fontId="20" fillId="2" borderId="1" xfId="0" applyFont="1" applyFill="1" applyBorder="1" applyAlignment="1" applyProtection="1">
      <alignment wrapText="1" shrinkToFit="1"/>
    </xf>
    <xf numFmtId="0" fontId="20" fillId="2" borderId="1" xfId="0" applyFont="1" applyFill="1" applyBorder="1" applyAlignment="1" applyProtection="1">
      <alignment horizontal="left" vertical="top" wrapText="1" indent="1" shrinkToFit="1"/>
    </xf>
    <xf numFmtId="0" fontId="21" fillId="2" borderId="1" xfId="0" applyFont="1" applyFill="1" applyBorder="1" applyAlignment="1" applyProtection="1">
      <alignment horizontal="center" vertical="top" wrapText="1" shrinkToFit="1"/>
    </xf>
    <xf numFmtId="0" fontId="21" fillId="2" borderId="3" xfId="0" applyFont="1" applyFill="1" applyBorder="1" applyAlignment="1" applyProtection="1">
      <alignment horizontal="center" vertical="center" wrapText="1" shrinkToFit="1"/>
    </xf>
    <xf numFmtId="0" fontId="20" fillId="2" borderId="4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wrapText="1"/>
    </xf>
    <xf numFmtId="0" fontId="0" fillId="0" borderId="0" xfId="0" applyAlignment="1"/>
    <xf numFmtId="0" fontId="21" fillId="2" borderId="2" xfId="0" applyFont="1" applyFill="1" applyBorder="1" applyAlignment="1" applyProtection="1">
      <alignment horizontal="center" vertical="center" wrapText="1" shrinkToFit="1"/>
    </xf>
    <xf numFmtId="0" fontId="24" fillId="2" borderId="1" xfId="0" applyFont="1" applyFill="1" applyBorder="1" applyAlignment="1" applyProtection="1">
      <alignment horizontal="left" vertical="top" wrapText="1" shrinkToFit="1"/>
    </xf>
    <xf numFmtId="0" fontId="20" fillId="4" borderId="1" xfId="0" applyFont="1" applyFill="1" applyBorder="1" applyAlignment="1" applyProtection="1">
      <alignment horizontal="left" vertical="top" wrapText="1" shrinkToFit="1"/>
      <protection locked="0"/>
    </xf>
    <xf numFmtId="0" fontId="20" fillId="5" borderId="1" xfId="0" applyFont="1" applyFill="1" applyBorder="1" applyAlignment="1" applyProtection="1">
      <alignment horizontal="left" vertical="top" wrapText="1" shrinkToFit="1"/>
    </xf>
    <xf numFmtId="0" fontId="2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wrapText="1" shrinkToFit="1"/>
    </xf>
    <xf numFmtId="0" fontId="21" fillId="2" borderId="5" xfId="0" applyFont="1" applyFill="1" applyBorder="1" applyAlignment="1" applyProtection="1">
      <alignment vertical="top" shrinkToFit="1"/>
    </xf>
    <xf numFmtId="0" fontId="21" fillId="2" borderId="5" xfId="0" applyFont="1" applyFill="1" applyBorder="1" applyAlignment="1" applyProtection="1">
      <alignment horizontal="left" vertical="top" shrinkToFit="1"/>
    </xf>
    <xf numFmtId="0" fontId="21" fillId="2" borderId="1" xfId="0" applyFont="1" applyFill="1" applyBorder="1" applyAlignment="1" applyProtection="1">
      <alignment horizontal="left" vertical="top" shrinkToFit="1"/>
    </xf>
    <xf numFmtId="0" fontId="20" fillId="2" borderId="1" xfId="0" applyFont="1" applyFill="1" applyBorder="1" applyAlignment="1" applyProtection="1">
      <alignment horizontal="left" vertical="top" shrinkToFit="1"/>
    </xf>
    <xf numFmtId="0" fontId="23" fillId="3" borderId="0" xfId="0" applyFont="1" applyFill="1" applyBorder="1" applyAlignment="1"/>
    <xf numFmtId="0" fontId="19" fillId="2" borderId="1" xfId="0" applyFont="1" applyFill="1" applyBorder="1" applyAlignment="1" applyProtection="1">
      <alignment horizontal="left" vertical="top" wrapText="1" shrinkToFit="1"/>
    </xf>
    <xf numFmtId="0" fontId="21" fillId="2" borderId="3" xfId="0" applyFont="1" applyFill="1" applyBorder="1" applyAlignment="1" applyProtection="1">
      <alignment horizontal="center" vertical="top" wrapText="1" shrinkToFit="1"/>
    </xf>
    <xf numFmtId="0" fontId="20" fillId="2" borderId="1" xfId="0" applyFont="1" applyFill="1" applyBorder="1" applyAlignment="1" applyProtection="1">
      <alignment horizontal="left" vertical="top" wrapText="1"/>
    </xf>
    <xf numFmtId="0" fontId="21" fillId="2" borderId="5" xfId="0" applyFont="1" applyFill="1" applyBorder="1" applyAlignment="1" applyProtection="1">
      <alignment vertical="top"/>
    </xf>
    <xf numFmtId="0" fontId="20" fillId="6" borderId="1" xfId="0" applyNumberFormat="1" applyFont="1" applyFill="1" applyBorder="1" applyAlignment="1" applyProtection="1">
      <alignment horizontal="left" wrapText="1" shrinkToFit="1"/>
      <protection locked="0"/>
    </xf>
    <xf numFmtId="0" fontId="20" fillId="7" borderId="1" xfId="0" applyNumberFormat="1" applyFont="1" applyFill="1" applyBorder="1" applyAlignment="1" applyProtection="1">
      <alignment horizontal="left" wrapText="1" shrinkToFit="1"/>
    </xf>
    <xf numFmtId="0" fontId="21" fillId="2" borderId="1" xfId="0" applyFont="1" applyFill="1" applyBorder="1" applyAlignment="1" applyProtection="1">
      <alignment horizontal="left" vertical="center" wrapText="1" shrinkToFit="1"/>
    </xf>
    <xf numFmtId="0" fontId="40" fillId="0" borderId="0" xfId="5"/>
    <xf numFmtId="0" fontId="15" fillId="0" borderId="0" xfId="0" applyFont="1" applyProtection="1"/>
    <xf numFmtId="0" fontId="0" fillId="8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4" borderId="1" xfId="0" applyFill="1" applyBorder="1" applyProtection="1"/>
    <xf numFmtId="0" fontId="0" fillId="9" borderId="1" xfId="0" applyFill="1" applyBorder="1" applyProtection="1"/>
    <xf numFmtId="0" fontId="0" fillId="10" borderId="1" xfId="0" applyFill="1" applyBorder="1" applyProtection="1"/>
    <xf numFmtId="0" fontId="14" fillId="0" borderId="0" xfId="0" applyFont="1" applyFill="1" applyAlignment="1">
      <alignment horizontal="center"/>
    </xf>
    <xf numFmtId="0" fontId="40" fillId="0" borderId="0" xfId="5" applyFill="1" applyAlignment="1">
      <alignment horizontal="center"/>
    </xf>
    <xf numFmtId="0" fontId="7" fillId="11" borderId="1" xfId="0" applyNumberFormat="1" applyFont="1" applyFill="1" applyBorder="1" applyAlignment="1" applyProtection="1">
      <alignment horizontal="left" wrapText="1" shrinkToFit="1"/>
    </xf>
    <xf numFmtId="10" fontId="7" fillId="2" borderId="1" xfId="0" applyNumberFormat="1" applyFont="1" applyFill="1" applyBorder="1" applyAlignment="1" applyProtection="1">
      <alignment horizontal="right" wrapText="1" shrinkToFit="1"/>
    </xf>
    <xf numFmtId="0" fontId="6" fillId="9" borderId="1" xfId="0" applyNumberFormat="1" applyFont="1" applyFill="1" applyBorder="1" applyAlignment="1" applyProtection="1">
      <alignment horizontal="left" wrapText="1" shrinkToFit="1"/>
      <protection locked="0"/>
    </xf>
    <xf numFmtId="0" fontId="6" fillId="12" borderId="1" xfId="0" applyNumberFormat="1" applyFont="1" applyFill="1" applyBorder="1" applyAlignment="1" applyProtection="1">
      <alignment horizontal="left" wrapText="1" shrinkToFit="1"/>
    </xf>
    <xf numFmtId="49" fontId="6" fillId="3" borderId="1" xfId="0" applyNumberFormat="1" applyFont="1" applyFill="1" applyBorder="1" applyAlignment="1" applyProtection="1">
      <alignment horizontal="left" wrapText="1" shrinkToFit="1"/>
      <protection locked="0"/>
    </xf>
    <xf numFmtId="4" fontId="6" fillId="3" borderId="1" xfId="0" applyNumberFormat="1" applyFont="1" applyFill="1" applyBorder="1" applyAlignment="1" applyProtection="1">
      <alignment horizontal="right" wrapText="1" shrinkToFit="1"/>
      <protection locked="0"/>
    </xf>
    <xf numFmtId="4" fontId="6" fillId="8" borderId="1" xfId="0" applyNumberFormat="1" applyFont="1" applyFill="1" applyBorder="1" applyAlignment="1" applyProtection="1">
      <alignment horizontal="right" wrapText="1" shrinkToFit="1"/>
    </xf>
    <xf numFmtId="10" fontId="6" fillId="3" borderId="1" xfId="0" applyNumberFormat="1" applyFont="1" applyFill="1" applyBorder="1" applyAlignment="1" applyProtection="1">
      <alignment horizontal="right" wrapText="1" shrinkToFit="1"/>
      <protection locked="0"/>
    </xf>
    <xf numFmtId="10" fontId="6" fillId="8" borderId="1" xfId="0" applyNumberFormat="1" applyFont="1" applyFill="1" applyBorder="1" applyAlignment="1" applyProtection="1">
      <alignment horizontal="right" wrapText="1" shrinkToFit="1"/>
    </xf>
    <xf numFmtId="4" fontId="6" fillId="3" borderId="1" xfId="0" applyNumberFormat="1" applyFont="1" applyFill="1" applyBorder="1" applyAlignment="1" applyProtection="1">
      <alignment horizontal="right" shrinkToFit="1"/>
      <protection locked="0"/>
    </xf>
    <xf numFmtId="3" fontId="6" fillId="3" borderId="1" xfId="0" applyNumberFormat="1" applyFont="1" applyFill="1" applyBorder="1" applyAlignment="1" applyProtection="1">
      <alignment horizontal="right" wrapText="1" shrinkToFit="1"/>
      <protection locked="0"/>
    </xf>
    <xf numFmtId="3" fontId="6" fillId="8" borderId="1" xfId="0" applyNumberFormat="1" applyFont="1" applyFill="1" applyBorder="1" applyAlignment="1" applyProtection="1">
      <alignment horizontal="right" wrapText="1" shrinkToFit="1"/>
    </xf>
    <xf numFmtId="4" fontId="6" fillId="8" borderId="1" xfId="0" applyNumberFormat="1" applyFont="1" applyFill="1" applyBorder="1" applyAlignment="1" applyProtection="1">
      <alignment horizontal="right" shrinkToFit="1"/>
    </xf>
    <xf numFmtId="4" fontId="6" fillId="8" borderId="1" xfId="0" applyNumberFormat="1" applyFont="1" applyFill="1" applyBorder="1" applyAlignment="1" applyProtection="1">
      <alignment horizontal="right"/>
    </xf>
    <xf numFmtId="1" fontId="6" fillId="3" borderId="1" xfId="0" applyNumberFormat="1" applyFont="1" applyFill="1" applyBorder="1" applyAlignment="1" applyProtection="1">
      <alignment horizontal="right" wrapText="1" shrinkToFit="1"/>
      <protection locked="0"/>
    </xf>
    <xf numFmtId="49" fontId="20" fillId="0" borderId="1" xfId="0" applyNumberFormat="1" applyFont="1" applyBorder="1" applyAlignment="1" applyProtection="1">
      <alignment wrapText="1" shrinkToFit="1"/>
      <protection locked="0"/>
    </xf>
    <xf numFmtId="10" fontId="6" fillId="2" borderId="1" xfId="0" applyNumberFormat="1" applyFont="1" applyFill="1" applyBorder="1" applyAlignment="1" applyProtection="1">
      <alignment horizontal="right" wrapText="1" shrinkToFi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2" borderId="1" xfId="0" applyFont="1" applyFill="1" applyBorder="1" applyAlignment="1" applyProtection="1">
      <alignment horizontal="left" vertical="top" wrapText="1" shrinkToFit="1"/>
    </xf>
    <xf numFmtId="0" fontId="24" fillId="2" borderId="1" xfId="0" applyFont="1" applyFill="1" applyBorder="1" applyAlignment="1" applyProtection="1">
      <alignment horizontal="left" vertical="top"/>
    </xf>
    <xf numFmtId="4" fontId="6" fillId="3" borderId="0" xfId="0" applyNumberFormat="1" applyFont="1" applyFill="1" applyBorder="1" applyAlignment="1" applyProtection="1">
      <alignment horizontal="right" wrapText="1" shrinkToFit="1"/>
    </xf>
    <xf numFmtId="0" fontId="15" fillId="2" borderId="1" xfId="0" applyFont="1" applyFill="1" applyBorder="1" applyAlignment="1" applyProtection="1">
      <alignment horizontal="left" vertical="top" wrapText="1" shrinkToFit="1"/>
    </xf>
    <xf numFmtId="0" fontId="6" fillId="2" borderId="1" xfId="0" applyFont="1" applyFill="1" applyBorder="1" applyAlignment="1" applyProtection="1">
      <alignment horizontal="left" vertical="top"/>
    </xf>
    <xf numFmtId="0" fontId="21" fillId="2" borderId="1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/>
    <xf numFmtId="0" fontId="15" fillId="2" borderId="1" xfId="0" applyFont="1" applyFill="1" applyBorder="1" applyAlignment="1" applyProtection="1">
      <alignment horizontal="center" vertical="top" wrapText="1" shrinkToFit="1"/>
    </xf>
    <xf numFmtId="0" fontId="15" fillId="2" borderId="2" xfId="0" applyFont="1" applyFill="1" applyBorder="1" applyAlignment="1" applyProtection="1">
      <alignment vertical="top" wrapText="1" shrinkToFit="1"/>
    </xf>
    <xf numFmtId="0" fontId="25" fillId="2" borderId="1" xfId="0" applyFont="1" applyFill="1" applyBorder="1" applyAlignment="1" applyProtection="1">
      <alignment horizontal="left" vertical="top" wrapText="1" shrinkToFit="1"/>
    </xf>
    <xf numFmtId="0" fontId="26" fillId="2" borderId="1" xfId="0" applyFont="1" applyFill="1" applyBorder="1" applyAlignment="1" applyProtection="1">
      <alignment horizontal="left" vertical="top" wrapText="1" shrinkToFit="1"/>
    </xf>
    <xf numFmtId="0" fontId="27" fillId="3" borderId="0" xfId="0" applyFont="1" applyFill="1" applyBorder="1"/>
    <xf numFmtId="0" fontId="25" fillId="4" borderId="1" xfId="0" applyFont="1" applyFill="1" applyBorder="1" applyAlignment="1" applyProtection="1">
      <alignment horizontal="left" vertical="top" wrapText="1" shrinkToFit="1"/>
      <protection locked="0"/>
    </xf>
    <xf numFmtId="0" fontId="18" fillId="0" borderId="0" xfId="0" applyFont="1" applyAlignment="1"/>
    <xf numFmtId="4" fontId="6" fillId="0" borderId="1" xfId="0" applyNumberFormat="1" applyFont="1" applyFill="1" applyBorder="1" applyAlignment="1" applyProtection="1">
      <alignment horizontal="right" wrapText="1" shrinkToFit="1"/>
      <protection locked="0"/>
    </xf>
    <xf numFmtId="0" fontId="15" fillId="2" borderId="1" xfId="0" applyFont="1" applyFill="1" applyBorder="1" applyAlignment="1" applyProtection="1">
      <alignment horizontal="left" vertical="top" shrinkToFit="1"/>
    </xf>
    <xf numFmtId="4" fontId="6" fillId="2" borderId="1" xfId="0" applyNumberFormat="1" applyFont="1" applyFill="1" applyBorder="1" applyAlignment="1" applyProtection="1">
      <alignment horizontal="right" wrapText="1" shrinkToFit="1"/>
    </xf>
    <xf numFmtId="0" fontId="29" fillId="0" borderId="0" xfId="0" applyFont="1"/>
    <xf numFmtId="0" fontId="30" fillId="0" borderId="0" xfId="0" applyFont="1" applyAlignment="1"/>
    <xf numFmtId="49" fontId="5" fillId="3" borderId="1" xfId="0" applyNumberFormat="1" applyFont="1" applyFill="1" applyBorder="1" applyAlignment="1" applyProtection="1">
      <alignment horizontal="left" wrapText="1" shrinkToFit="1"/>
      <protection locked="0"/>
    </xf>
    <xf numFmtId="0" fontId="32" fillId="0" borderId="0" xfId="0" applyFont="1"/>
    <xf numFmtId="4" fontId="30" fillId="8" borderId="1" xfId="0" applyNumberFormat="1" applyFont="1" applyFill="1" applyBorder="1" applyAlignment="1" applyProtection="1">
      <alignment horizontal="right" wrapText="1" shrinkToFit="1"/>
    </xf>
    <xf numFmtId="0" fontId="5" fillId="2" borderId="1" xfId="0" applyFont="1" applyFill="1" applyBorder="1" applyAlignment="1" applyProtection="1">
      <alignment horizontal="left" vertical="top" wrapText="1" shrinkToFit="1"/>
    </xf>
    <xf numFmtId="0" fontId="6" fillId="14" borderId="1" xfId="0" applyNumberFormat="1" applyFont="1" applyFill="1" applyBorder="1" applyAlignment="1" applyProtection="1">
      <alignment horizontal="left" wrapText="1" shrinkToFit="1"/>
    </xf>
    <xf numFmtId="0" fontId="15" fillId="2" borderId="6" xfId="0" applyFont="1" applyFill="1" applyBorder="1" applyAlignment="1" applyProtection="1">
      <alignment horizontal="right" vertical="top" wrapText="1" shrinkToFit="1"/>
    </xf>
    <xf numFmtId="0" fontId="15" fillId="2" borderId="1" xfId="0" applyFont="1" applyFill="1" applyBorder="1" applyAlignment="1" applyProtection="1">
      <alignment horizontal="right" vertical="center" wrapText="1" shrinkToFit="1"/>
    </xf>
    <xf numFmtId="0" fontId="4" fillId="2" borderId="1" xfId="0" applyFont="1" applyFill="1" applyBorder="1" applyAlignment="1" applyProtection="1">
      <alignment horizontal="left" vertical="top" wrapText="1" shrinkToFit="1"/>
    </xf>
    <xf numFmtId="0" fontId="33" fillId="0" borderId="0" xfId="0" applyFont="1" applyAlignment="1">
      <alignment horizontal="center"/>
    </xf>
    <xf numFmtId="0" fontId="15" fillId="2" borderId="1" xfId="0" applyFont="1" applyFill="1" applyBorder="1" applyAlignment="1" applyProtection="1">
      <alignment vertical="top" wrapText="1" shrinkToFit="1"/>
    </xf>
    <xf numFmtId="0" fontId="3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vertical="top" wrapText="1" shrinkToFit="1"/>
    </xf>
    <xf numFmtId="0" fontId="4" fillId="2" borderId="1" xfId="0" applyFont="1" applyFill="1" applyBorder="1" applyAlignment="1" applyProtection="1">
      <alignment horizontal="left" vertical="top" wrapText="1" indent="2" shrinkToFit="1"/>
    </xf>
    <xf numFmtId="0" fontId="15" fillId="2" borderId="6" xfId="0" applyFont="1" applyFill="1" applyBorder="1" applyAlignment="1" applyProtection="1">
      <alignment horizontal="right" vertical="top" shrinkToFit="1"/>
    </xf>
    <xf numFmtId="0" fontId="15" fillId="2" borderId="3" xfId="0" applyFont="1" applyFill="1" applyBorder="1" applyAlignment="1" applyProtection="1">
      <alignment horizontal="center" vertical="center" wrapText="1" shrinkToFit="1"/>
    </xf>
    <xf numFmtId="0" fontId="4" fillId="0" borderId="0" xfId="0" applyFont="1" applyAlignment="1"/>
    <xf numFmtId="0" fontId="4" fillId="3" borderId="0" xfId="0" applyFont="1" applyFill="1" applyBorder="1" applyAlignment="1"/>
    <xf numFmtId="0" fontId="15" fillId="2" borderId="1" xfId="0" applyFont="1" applyFill="1" applyBorder="1" applyAlignment="1" applyProtection="1">
      <alignment horizontal="right" vertical="top" wrapText="1" shrinkToFit="1"/>
    </xf>
    <xf numFmtId="0" fontId="21" fillId="2" borderId="1" xfId="0" applyFont="1" applyFill="1" applyBorder="1" applyAlignment="1" applyProtection="1">
      <alignment horizontal="right" vertical="center" shrinkToFit="1"/>
    </xf>
    <xf numFmtId="0" fontId="15" fillId="2" borderId="1" xfId="0" applyFont="1" applyFill="1" applyBorder="1" applyAlignment="1" applyProtection="1">
      <alignment horizontal="right" vertical="center" shrinkToFit="1"/>
    </xf>
    <xf numFmtId="0" fontId="4" fillId="4" borderId="1" xfId="0" applyFont="1" applyFill="1" applyBorder="1" applyAlignment="1" applyProtection="1">
      <alignment horizontal="left" vertical="top" wrapText="1" shrinkToFit="1"/>
    </xf>
    <xf numFmtId="4" fontId="29" fillId="3" borderId="1" xfId="0" applyNumberFormat="1" applyFont="1" applyFill="1" applyBorder="1" applyAlignment="1" applyProtection="1">
      <alignment horizontal="right" shrinkToFit="1"/>
      <protection locked="0"/>
    </xf>
    <xf numFmtId="0" fontId="3" fillId="0" borderId="0" xfId="0" applyFont="1" applyAlignment="1"/>
    <xf numFmtId="0" fontId="3" fillId="0" borderId="0" xfId="0" applyFont="1" applyAlignment="1">
      <alignment horizontal="right"/>
    </xf>
    <xf numFmtId="49" fontId="3" fillId="15" borderId="1" xfId="0" applyNumberFormat="1" applyFont="1" applyFill="1" applyBorder="1" applyAlignment="1" applyProtection="1">
      <alignment horizontal="left" vertical="top" wrapText="1" shrinkToFit="1"/>
    </xf>
    <xf numFmtId="15" fontId="3" fillId="15" borderId="1" xfId="0" applyNumberFormat="1" applyFont="1" applyFill="1" applyBorder="1" applyAlignment="1" applyProtection="1">
      <alignment horizontal="left" vertical="top" wrapText="1" shrinkToFi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5" fillId="3" borderId="0" xfId="0" applyFont="1" applyFill="1" applyBorder="1"/>
    <xf numFmtId="49" fontId="2" fillId="15" borderId="1" xfId="0" applyNumberFormat="1" applyFont="1" applyFill="1" applyBorder="1" applyAlignment="1" applyProtection="1">
      <alignment horizontal="left" vertical="top" wrapText="1" shrinkToFit="1"/>
    </xf>
    <xf numFmtId="4" fontId="29" fillId="3" borderId="1" xfId="0" applyNumberFormat="1" applyFont="1" applyFill="1" applyBorder="1" applyAlignment="1" applyProtection="1">
      <alignment horizontal="right" wrapText="1" shrinkToFit="1"/>
      <protection locked="0"/>
    </xf>
    <xf numFmtId="0" fontId="15" fillId="2" borderId="6" xfId="0" applyFont="1" applyFill="1" applyBorder="1" applyAlignment="1" applyProtection="1">
      <alignment horizontal="right" vertical="center" shrinkToFit="1"/>
    </xf>
    <xf numFmtId="4" fontId="31" fillId="2" borderId="1" xfId="0" applyNumberFormat="1" applyFont="1" applyFill="1" applyBorder="1" applyAlignment="1" applyProtection="1">
      <alignment horizontal="right" wrapText="1" shrinkToFit="1"/>
    </xf>
    <xf numFmtId="0" fontId="1" fillId="0" borderId="0" xfId="0" applyFont="1" applyAlignment="1"/>
    <xf numFmtId="0" fontId="1" fillId="3" borderId="0" xfId="0" applyFont="1" applyFill="1" applyBorder="1" applyAlignment="1"/>
    <xf numFmtId="0" fontId="1" fillId="0" borderId="0" xfId="0" applyFont="1" applyAlignment="1">
      <alignment horizontal="right"/>
    </xf>
    <xf numFmtId="0" fontId="36" fillId="0" borderId="0" xfId="0" applyFont="1" applyAlignment="1"/>
    <xf numFmtId="0" fontId="1" fillId="3" borderId="0" xfId="0" applyFont="1" applyFill="1" applyBorder="1" applyAlignment="1">
      <alignment horizontal="right"/>
    </xf>
    <xf numFmtId="49" fontId="0" fillId="0" borderId="0" xfId="0" applyNumberFormat="1" applyProtection="1">
      <protection locked="0"/>
    </xf>
    <xf numFmtId="49" fontId="1" fillId="15" borderId="1" xfId="0" applyNumberFormat="1" applyFont="1" applyFill="1" applyBorder="1" applyAlignment="1" applyProtection="1">
      <alignment horizontal="left" vertical="top" wrapText="1" shrinkToFit="1"/>
    </xf>
    <xf numFmtId="0" fontId="36" fillId="0" borderId="0" xfId="0" applyFont="1" applyAlignment="1">
      <alignment horizontal="right"/>
    </xf>
    <xf numFmtId="0" fontId="12" fillId="3" borderId="0" xfId="0" applyFont="1" applyFill="1" applyBorder="1" applyAlignment="1">
      <alignment wrapText="1" shrinkToFit="1"/>
    </xf>
    <xf numFmtId="0" fontId="37" fillId="0" borderId="0" xfId="0" applyFont="1" applyAlignment="1">
      <alignment shrinkToFit="1"/>
    </xf>
    <xf numFmtId="0" fontId="12" fillId="0" borderId="0" xfId="0" applyFont="1" applyAlignment="1">
      <alignment horizontal="right" shrinkToFit="1"/>
    </xf>
    <xf numFmtId="10" fontId="12" fillId="3" borderId="0" xfId="0" applyNumberFormat="1" applyFont="1" applyFill="1" applyBorder="1" applyAlignment="1" applyProtection="1">
      <alignment horizontal="right" wrapText="1" shrinkToFit="1"/>
      <protection locked="0"/>
    </xf>
    <xf numFmtId="0" fontId="12" fillId="2" borderId="1" xfId="0" applyFont="1" applyFill="1" applyBorder="1" applyAlignment="1" applyProtection="1">
      <alignment shrinkToFit="1"/>
    </xf>
    <xf numFmtId="0" fontId="12" fillId="0" borderId="0" xfId="0" applyFont="1" applyAlignment="1">
      <alignment wrapText="1" shrinkToFit="1"/>
    </xf>
    <xf numFmtId="0" fontId="12" fillId="0" borderId="0" xfId="0" applyFont="1" applyFill="1" applyAlignment="1">
      <alignment shrinkToFit="1"/>
    </xf>
    <xf numFmtId="0" fontId="38" fillId="0" borderId="0" xfId="5" applyFont="1" applyAlignment="1">
      <alignment shrinkToFit="1"/>
    </xf>
    <xf numFmtId="0" fontId="12" fillId="3" borderId="0" xfId="0" applyFont="1" applyFill="1" applyBorder="1" applyAlignment="1">
      <alignment horizontal="right" shrinkToFit="1"/>
    </xf>
    <xf numFmtId="11" fontId="12" fillId="3" borderId="0" xfId="0" applyNumberFormat="1" applyFont="1" applyFill="1" applyBorder="1" applyAlignment="1">
      <alignment shrinkToFit="1"/>
    </xf>
    <xf numFmtId="164" fontId="12" fillId="0" borderId="0" xfId="1" applyFont="1" applyAlignment="1">
      <alignment shrinkToFit="1"/>
    </xf>
    <xf numFmtId="0" fontId="12" fillId="0" borderId="0" xfId="0" applyFont="1" applyAlignment="1">
      <alignment horizontal="right" wrapText="1" shrinkToFit="1"/>
    </xf>
    <xf numFmtId="0" fontId="37" fillId="0" borderId="0" xfId="0" applyFont="1" applyAlignment="1">
      <alignment horizontal="center" vertical="center" shrinkToFit="1"/>
    </xf>
    <xf numFmtId="11" fontId="12" fillId="0" borderId="0" xfId="0" applyNumberFormat="1" applyFont="1" applyAlignment="1">
      <alignment shrinkToFit="1"/>
    </xf>
    <xf numFmtId="0" fontId="37" fillId="0" borderId="0" xfId="0" applyFont="1" applyFill="1" applyBorder="1" applyAlignment="1" applyProtection="1">
      <alignment horizontal="center" vertical="center" wrapText="1" shrinkToFit="1"/>
    </xf>
    <xf numFmtId="0" fontId="0" fillId="0" borderId="0" xfId="0"/>
    <xf numFmtId="0" fontId="1" fillId="20" borderId="6" xfId="0" applyNumberFormat="1" applyFont="1" applyFill="1" applyBorder="1" applyAlignment="1" applyProtection="1">
      <alignment horizontal="left" wrapText="1" shrinkToFit="1"/>
    </xf>
    <xf numFmtId="0" fontId="1" fillId="20" borderId="1" xfId="0" applyNumberFormat="1" applyFont="1" applyFill="1" applyBorder="1" applyAlignment="1" applyProtection="1">
      <alignment horizontal="left" wrapText="1" shrinkToFit="1"/>
    </xf>
    <xf numFmtId="0" fontId="1" fillId="19" borderId="1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15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Border="1"/>
    <xf numFmtId="0" fontId="0" fillId="0" borderId="0" xfId="0"/>
    <xf numFmtId="0" fontId="15" fillId="2" borderId="1" xfId="0" applyFont="1" applyFill="1" applyBorder="1" applyAlignment="1" applyProtection="1">
      <alignment horizontal="left" vertical="top" wrapText="1" shrinkToFit="1"/>
    </xf>
    <xf numFmtId="0" fontId="1" fillId="14" borderId="1" xfId="0" applyNumberFormat="1" applyFont="1" applyFill="1" applyBorder="1" applyAlignment="1" applyProtection="1">
      <alignment horizontal="left" wrapText="1" shrinkToFit="1"/>
    </xf>
    <xf numFmtId="0" fontId="0" fillId="0" borderId="0" xfId="0" applyBorder="1"/>
    <xf numFmtId="0" fontId="0" fillId="0" borderId="0" xfId="0"/>
    <xf numFmtId="0" fontId="0" fillId="0" borderId="0" xfId="0" applyBorder="1"/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5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Border="1"/>
    <xf numFmtId="0" fontId="12" fillId="0" borderId="13" xfId="0" applyFont="1" applyBorder="1" applyAlignment="1">
      <alignment shrinkToFit="1"/>
    </xf>
    <xf numFmtId="49" fontId="1" fillId="2" borderId="1" xfId="0" applyNumberFormat="1" applyFont="1" applyFill="1" applyBorder="1" applyAlignment="1" applyProtection="1">
      <alignment horizontal="left" vertical="top" wrapText="1" shrinkToFit="1"/>
    </xf>
    <xf numFmtId="0" fontId="0" fillId="0" borderId="0" xfId="0"/>
    <xf numFmtId="0" fontId="0" fillId="0" borderId="0" xfId="0" applyBorder="1"/>
    <xf numFmtId="0" fontId="0" fillId="0" borderId="3" xfId="0" applyBorder="1" applyProtection="1">
      <protection locked="0"/>
    </xf>
    <xf numFmtId="0" fontId="0" fillId="0" borderId="0" xfId="0"/>
    <xf numFmtId="0" fontId="0" fillId="0" borderId="1" xfId="0" applyBorder="1" applyProtection="1">
      <protection locked="0"/>
    </xf>
    <xf numFmtId="0" fontId="15" fillId="2" borderId="1" xfId="0" applyFont="1" applyFill="1" applyBorder="1" applyAlignment="1" applyProtection="1">
      <alignment horizontal="left" vertical="top" wrapText="1" shrinkToFit="1"/>
    </xf>
    <xf numFmtId="0" fontId="40" fillId="0" borderId="0" xfId="5"/>
    <xf numFmtId="0" fontId="12" fillId="0" borderId="0" xfId="0" applyFont="1" applyAlignment="1">
      <alignment shrinkToFit="1"/>
    </xf>
    <xf numFmtId="0" fontId="12" fillId="0" borderId="0" xfId="0" applyFont="1" applyBorder="1" applyAlignment="1">
      <alignment shrinkToFit="1"/>
    </xf>
    <xf numFmtId="0" fontId="0" fillId="0" borderId="0" xfId="0" applyBorder="1"/>
    <xf numFmtId="0" fontId="1" fillId="8" borderId="1" xfId="0" applyNumberFormat="1" applyFont="1" applyFill="1" applyBorder="1" applyAlignment="1" applyProtection="1">
      <alignment horizontal="left" wrapText="1" shrinkToFit="1"/>
    </xf>
    <xf numFmtId="0" fontId="37" fillId="3" borderId="2" xfId="0" applyFont="1" applyFill="1" applyBorder="1" applyAlignment="1" applyProtection="1">
      <alignment horizontal="left" vertical="top" wrapText="1" shrinkToFit="1"/>
    </xf>
    <xf numFmtId="0" fontId="0" fillId="0" borderId="1" xfId="0" applyBorder="1" applyProtection="1">
      <protection locked="0"/>
    </xf>
    <xf numFmtId="0" fontId="15" fillId="2" borderId="1" xfId="0" applyFont="1" applyFill="1" applyBorder="1" applyAlignment="1" applyProtection="1">
      <alignment horizontal="left" vertical="top" wrapText="1" shrinkToFit="1"/>
    </xf>
    <xf numFmtId="0" fontId="12" fillId="18" borderId="1" xfId="0" applyNumberFormat="1" applyFont="1" applyFill="1" applyBorder="1" applyAlignment="1" applyProtection="1">
      <alignment horizontal="left" wrapText="1" shrinkToFit="1"/>
    </xf>
    <xf numFmtId="49" fontId="6" fillId="12" borderId="1" xfId="0" applyNumberFormat="1" applyFont="1" applyFill="1" applyBorder="1" applyAlignment="1" applyProtection="1">
      <alignment horizontal="left" wrapText="1" shrinkToFit="1"/>
    </xf>
    <xf numFmtId="0" fontId="6" fillId="13" borderId="1" xfId="0" applyNumberFormat="1" applyFont="1" applyFill="1" applyBorder="1" applyAlignment="1" applyProtection="1">
      <alignment horizontal="left" wrapText="1" shrinkToFit="1"/>
    </xf>
    <xf numFmtId="2" fontId="25" fillId="0" borderId="1" xfId="0" applyNumberFormat="1" applyFont="1" applyBorder="1" applyAlignment="1" applyProtection="1">
      <alignment wrapText="1" shrinkToFit="1"/>
      <protection locked="0"/>
    </xf>
    <xf numFmtId="0" fontId="20" fillId="6" borderId="1" xfId="0" applyNumberFormat="1" applyFont="1" applyFill="1" applyBorder="1" applyAlignment="1" applyProtection="1">
      <alignment horizontal="left" wrapText="1" shrinkToFit="1"/>
    </xf>
    <xf numFmtId="0" fontId="44" fillId="0" borderId="0" xfId="0" applyFont="1" applyAlignment="1">
      <alignment shrinkToFit="1"/>
    </xf>
    <xf numFmtId="10" fontId="0" fillId="0" borderId="0" xfId="0" applyNumberFormat="1"/>
    <xf numFmtId="10" fontId="12" fillId="0" borderId="0" xfId="0" applyNumberFormat="1" applyFont="1" applyAlignment="1">
      <alignment shrinkToFit="1"/>
    </xf>
    <xf numFmtId="49" fontId="5" fillId="3" borderId="1" xfId="0" applyNumberFormat="1" applyFont="1" applyFill="1" applyBorder="1" applyAlignment="1" applyProtection="1">
      <alignment wrapText="1" shrinkToFit="1"/>
      <protection locked="0"/>
    </xf>
    <xf numFmtId="49" fontId="6" fillId="3" borderId="1" xfId="0" applyNumberFormat="1" applyFont="1" applyFill="1" applyBorder="1" applyAlignment="1" applyProtection="1">
      <alignment wrapText="1" shrinkToFit="1"/>
      <protection locked="0"/>
    </xf>
    <xf numFmtId="0" fontId="0" fillId="0" borderId="0" xfId="0"/>
    <xf numFmtId="0" fontId="12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3" borderId="0" xfId="0" applyFont="1" applyFill="1" applyBorder="1"/>
    <xf numFmtId="0" fontId="1" fillId="2" borderId="1" xfId="0" applyFont="1" applyFill="1" applyBorder="1" applyAlignment="1" applyProtection="1">
      <alignment wrapText="1" shrinkToFit="1"/>
    </xf>
    <xf numFmtId="0" fontId="15" fillId="2" borderId="1" xfId="0" applyFont="1" applyFill="1" applyBorder="1" applyAlignment="1" applyProtection="1">
      <alignment horizontal="center" vertical="top" wrapText="1" shrinkToFit="1"/>
    </xf>
    <xf numFmtId="0" fontId="0" fillId="0" borderId="0" xfId="0" applyAlignment="1"/>
    <xf numFmtId="0" fontId="1" fillId="4" borderId="1" xfId="0" applyFont="1" applyFill="1" applyBorder="1" applyAlignment="1" applyProtection="1">
      <alignment horizontal="left" vertical="top" wrapText="1" shrinkToFit="1"/>
      <protection locked="0"/>
    </xf>
    <xf numFmtId="0" fontId="1" fillId="2" borderId="1" xfId="0" applyFont="1" applyFill="1" applyBorder="1" applyAlignment="1" applyProtection="1">
      <alignment horizontal="left" vertical="top" shrinkToFit="1"/>
    </xf>
    <xf numFmtId="0" fontId="1" fillId="3" borderId="0" xfId="0" applyFont="1" applyFill="1" applyBorder="1" applyAlignment="1"/>
    <xf numFmtId="0" fontId="15" fillId="2" borderId="1" xfId="0" applyFont="1" applyFill="1" applyBorder="1" applyAlignment="1" applyProtection="1">
      <alignment shrinkToFit="1"/>
    </xf>
    <xf numFmtId="0" fontId="0" fillId="3" borderId="0" xfId="0" applyFill="1"/>
    <xf numFmtId="0" fontId="1" fillId="2" borderId="1" xfId="0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 applyProtection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shrinkToFit="1"/>
    </xf>
    <xf numFmtId="0" fontId="40" fillId="0" borderId="0" xfId="5"/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4" fontId="1" fillId="8" borderId="1" xfId="0" applyNumberFormat="1" applyFont="1" applyFill="1" applyBorder="1" applyAlignment="1" applyProtection="1">
      <alignment horizontal="right"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5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 shrinkToFit="1"/>
    </xf>
    <xf numFmtId="49" fontId="1" fillId="15" borderId="1" xfId="0" applyNumberFormat="1" applyFont="1" applyFill="1" applyBorder="1" applyAlignment="1" applyProtection="1">
      <alignment horizontal="left" vertical="top" wrapText="1" shrinkToFit="1"/>
    </xf>
    <xf numFmtId="0" fontId="1" fillId="3" borderId="0" xfId="0" applyFont="1" applyFill="1" applyBorder="1" applyAlignment="1">
      <alignment horizontal="right"/>
    </xf>
    <xf numFmtId="0" fontId="12" fillId="3" borderId="0" xfId="0" applyFont="1" applyFill="1" applyBorder="1" applyAlignment="1">
      <alignment shrinkToFit="1"/>
    </xf>
    <xf numFmtId="0" fontId="12" fillId="0" borderId="0" xfId="0" applyFont="1" applyAlignment="1">
      <alignment horizontal="right" shrinkToFit="1"/>
    </xf>
    <xf numFmtId="0" fontId="12" fillId="3" borderId="0" xfId="0" applyFont="1" applyFill="1" applyAlignment="1">
      <alignment shrinkToFit="1"/>
    </xf>
    <xf numFmtId="0" fontId="12" fillId="3" borderId="0" xfId="0" applyFont="1" applyFill="1" applyAlignment="1">
      <alignment horizontal="right" shrinkToFit="1"/>
    </xf>
    <xf numFmtId="0" fontId="12" fillId="0" borderId="0" xfId="0" applyFont="1" applyAlignment="1">
      <alignment shrinkToFit="1"/>
    </xf>
    <xf numFmtId="0" fontId="15" fillId="2" borderId="1" xfId="0" applyFont="1" applyFill="1" applyBorder="1" applyAlignment="1" applyProtection="1">
      <alignment horizontal="left" vertical="top" shrinkToFit="1"/>
    </xf>
    <xf numFmtId="0" fontId="15" fillId="2" borderId="1" xfId="0" applyFont="1" applyFill="1" applyBorder="1" applyAlignment="1" applyProtection="1">
      <alignment horizontal="left" vertical="top" wrapText="1" shrinkToFit="1"/>
    </xf>
    <xf numFmtId="0" fontId="14" fillId="16" borderId="0" xfId="0" applyFont="1" applyFill="1" applyAlignment="1">
      <alignment horizontal="center"/>
    </xf>
    <xf numFmtId="0" fontId="21" fillId="2" borderId="2" xfId="0" applyFont="1" applyFill="1" applyBorder="1" applyAlignment="1" applyProtection="1">
      <alignment horizontal="center" vertical="top" wrapText="1" shrinkToFit="1"/>
    </xf>
    <xf numFmtId="0" fontId="20" fillId="2" borderId="6" xfId="0" applyFont="1" applyFill="1" applyBorder="1" applyAlignment="1" applyProtection="1">
      <alignment horizontal="center" vertical="top" wrapText="1" shrinkToFit="1"/>
    </xf>
    <xf numFmtId="0" fontId="21" fillId="2" borderId="2" xfId="0" applyFont="1" applyFill="1" applyBorder="1" applyAlignment="1" applyProtection="1">
      <alignment vertical="top" wrapText="1" shrinkToFit="1"/>
    </xf>
    <xf numFmtId="0" fontId="21" fillId="2" borderId="5" xfId="0" applyFont="1" applyFill="1" applyBorder="1" applyAlignment="1" applyProtection="1">
      <alignment vertical="top" wrapText="1" shrinkToFit="1"/>
    </xf>
    <xf numFmtId="0" fontId="21" fillId="2" borderId="2" xfId="0" applyFont="1" applyFill="1" applyBorder="1" applyAlignment="1" applyProtection="1">
      <alignment horizontal="left" vertical="top" wrapText="1" shrinkToFit="1"/>
    </xf>
    <xf numFmtId="0" fontId="21" fillId="2" borderId="5" xfId="0" applyFont="1" applyFill="1" applyBorder="1" applyAlignment="1" applyProtection="1">
      <alignment horizontal="left" vertical="top" wrapText="1" shrinkToFit="1"/>
    </xf>
    <xf numFmtId="0" fontId="21" fillId="2" borderId="6" xfId="0" applyFont="1" applyFill="1" applyBorder="1" applyAlignment="1" applyProtection="1">
      <alignment horizontal="left" vertical="top" wrapText="1" shrinkToFit="1"/>
    </xf>
    <xf numFmtId="0" fontId="20" fillId="2" borderId="5" xfId="0" applyFont="1" applyFill="1" applyBorder="1" applyAlignment="1" applyProtection="1">
      <alignment horizontal="left" vertical="top" wrapText="1" shrinkToFit="1"/>
    </xf>
    <xf numFmtId="0" fontId="15" fillId="2" borderId="5" xfId="0" applyFont="1" applyFill="1" applyBorder="1" applyAlignment="1" applyProtection="1">
      <alignment horizontal="right" vertical="top" wrapText="1" shrinkToFit="1"/>
    </xf>
    <xf numFmtId="0" fontId="21" fillId="2" borderId="6" xfId="0" applyFont="1" applyFill="1" applyBorder="1" applyAlignment="1" applyProtection="1">
      <alignment horizontal="right" vertical="top" wrapText="1" shrinkToFit="1"/>
    </xf>
    <xf numFmtId="0" fontId="15" fillId="2" borderId="1" xfId="0" applyFont="1" applyFill="1" applyBorder="1" applyAlignment="1" applyProtection="1">
      <alignment horizontal="left" vertical="top" shrinkToFit="1"/>
    </xf>
    <xf numFmtId="0" fontId="15" fillId="2" borderId="2" xfId="0" applyFont="1" applyFill="1" applyBorder="1" applyAlignment="1" applyProtection="1">
      <alignment horizontal="left" vertical="top" shrinkToFit="1"/>
    </xf>
    <xf numFmtId="0" fontId="6" fillId="2" borderId="7" xfId="0" applyFont="1" applyFill="1" applyBorder="1" applyAlignment="1" applyProtection="1">
      <alignment horizontal="left" vertical="top" wrapText="1" shrinkToFit="1"/>
    </xf>
    <xf numFmtId="0" fontId="20" fillId="2" borderId="8" xfId="0" applyFont="1" applyFill="1" applyBorder="1" applyAlignment="1" applyProtection="1">
      <alignment horizontal="left" vertical="top" wrapText="1" shrinkToFit="1"/>
    </xf>
    <xf numFmtId="0" fontId="20" fillId="2" borderId="9" xfId="0" applyFont="1" applyFill="1" applyBorder="1" applyAlignment="1" applyProtection="1">
      <alignment horizontal="left" vertical="top" wrapText="1" shrinkToFit="1"/>
    </xf>
    <xf numFmtId="0" fontId="15" fillId="2" borderId="10" xfId="0" applyFont="1" applyFill="1" applyBorder="1" applyAlignment="1" applyProtection="1">
      <alignment horizontal="left" vertical="top" wrapText="1" shrinkToFit="1"/>
    </xf>
    <xf numFmtId="0" fontId="21" fillId="2" borderId="11" xfId="0" applyFont="1" applyFill="1" applyBorder="1" applyAlignment="1" applyProtection="1">
      <alignment horizontal="left" vertical="top" wrapText="1" shrinkToFit="1"/>
    </xf>
    <xf numFmtId="0" fontId="21" fillId="2" borderId="12" xfId="0" applyFont="1" applyFill="1" applyBorder="1" applyAlignment="1" applyProtection="1">
      <alignment horizontal="left" vertical="top" wrapText="1" shrinkToFit="1"/>
    </xf>
    <xf numFmtId="0" fontId="4" fillId="2" borderId="2" xfId="0" applyFont="1" applyFill="1" applyBorder="1" applyAlignment="1" applyProtection="1">
      <alignment horizontal="left" vertical="top" wrapText="1" shrinkToFit="1"/>
    </xf>
    <xf numFmtId="0" fontId="20" fillId="2" borderId="6" xfId="0" applyFont="1" applyFill="1" applyBorder="1" applyAlignment="1" applyProtection="1">
      <alignment horizontal="left" vertical="top" wrapText="1" shrinkToFit="1"/>
    </xf>
    <xf numFmtId="0" fontId="20" fillId="2" borderId="2" xfId="0" applyFont="1" applyFill="1" applyBorder="1" applyAlignment="1" applyProtection="1">
      <alignment horizontal="left" vertical="top" wrapText="1" shrinkToFit="1"/>
    </xf>
    <xf numFmtId="0" fontId="15" fillId="2" borderId="1" xfId="0" applyFont="1" applyFill="1" applyBorder="1" applyAlignment="1" applyProtection="1">
      <alignment horizontal="left" vertical="top" wrapText="1" shrinkToFit="1"/>
    </xf>
    <xf numFmtId="0" fontId="21" fillId="2" borderId="1" xfId="0" applyFont="1" applyFill="1" applyBorder="1" applyAlignment="1" applyProtection="1">
      <alignment horizontal="left" vertical="top" wrapText="1" shrinkToFit="1"/>
    </xf>
    <xf numFmtId="0" fontId="19" fillId="2" borderId="2" xfId="0" applyFont="1" applyFill="1" applyBorder="1" applyAlignment="1" applyProtection="1">
      <alignment horizontal="left" vertical="top" wrapText="1" shrinkToFit="1"/>
    </xf>
    <xf numFmtId="0" fontId="19" fillId="2" borderId="5" xfId="0" applyFont="1" applyFill="1" applyBorder="1" applyAlignment="1" applyProtection="1">
      <alignment horizontal="left" vertical="top" wrapText="1" shrinkToFit="1"/>
    </xf>
    <xf numFmtId="0" fontId="19" fillId="2" borderId="6" xfId="0" applyFont="1" applyFill="1" applyBorder="1" applyAlignment="1" applyProtection="1">
      <alignment horizontal="left" vertical="top" wrapText="1" shrinkToFit="1"/>
    </xf>
    <xf numFmtId="0" fontId="20" fillId="2" borderId="2" xfId="0" applyFont="1" applyFill="1" applyBorder="1" applyAlignment="1" applyProtection="1">
      <alignment horizontal="left" vertical="top" wrapText="1" indent="3" shrinkToFit="1"/>
    </xf>
    <xf numFmtId="0" fontId="20" fillId="2" borderId="5" xfId="0" applyFont="1" applyFill="1" applyBorder="1" applyAlignment="1" applyProtection="1">
      <alignment horizontal="left" vertical="top" wrapText="1" indent="3" shrinkToFit="1"/>
    </xf>
    <xf numFmtId="0" fontId="20" fillId="2" borderId="6" xfId="0" applyFont="1" applyFill="1" applyBorder="1" applyAlignment="1" applyProtection="1">
      <alignment horizontal="left" vertical="top" wrapText="1" indent="3" shrinkToFit="1"/>
    </xf>
    <xf numFmtId="0" fontId="21" fillId="2" borderId="10" xfId="0" applyFont="1" applyFill="1" applyBorder="1" applyAlignment="1" applyProtection="1">
      <alignment horizontal="left" vertical="top" wrapText="1" shrinkToFit="1"/>
    </xf>
    <xf numFmtId="0" fontId="21" fillId="2" borderId="5" xfId="0" applyFont="1" applyFill="1" applyBorder="1" applyAlignment="1" applyProtection="1">
      <alignment horizontal="right" vertical="top" wrapText="1" shrinkToFit="1"/>
    </xf>
    <xf numFmtId="0" fontId="20" fillId="2" borderId="13" xfId="0" applyFont="1" applyFill="1" applyBorder="1" applyAlignment="1" applyProtection="1">
      <alignment horizontal="left" vertical="top" wrapText="1" shrinkToFit="1"/>
    </xf>
    <xf numFmtId="0" fontId="20" fillId="2" borderId="0" xfId="0" applyFont="1" applyFill="1" applyBorder="1" applyAlignment="1" applyProtection="1">
      <alignment horizontal="left" vertical="top" wrapText="1" shrinkToFit="1"/>
    </xf>
    <xf numFmtId="0" fontId="20" fillId="2" borderId="14" xfId="0" applyFont="1" applyFill="1" applyBorder="1" applyAlignment="1" applyProtection="1">
      <alignment horizontal="left" vertical="top" wrapText="1" shrinkToFit="1"/>
    </xf>
    <xf numFmtId="0" fontId="21" fillId="2" borderId="13" xfId="0" applyFont="1" applyFill="1" applyBorder="1" applyAlignment="1" applyProtection="1">
      <alignment horizontal="left" vertical="top" wrapText="1" shrinkToFit="1"/>
    </xf>
    <xf numFmtId="0" fontId="21" fillId="2" borderId="0" xfId="0" applyFont="1" applyFill="1" applyBorder="1" applyAlignment="1" applyProtection="1">
      <alignment horizontal="left" vertical="top" wrapText="1" shrinkToFit="1"/>
    </xf>
    <xf numFmtId="0" fontId="21" fillId="2" borderId="14" xfId="0" applyFont="1" applyFill="1" applyBorder="1" applyAlignment="1" applyProtection="1">
      <alignment horizontal="left" vertical="top" wrapText="1" shrinkToFit="1"/>
    </xf>
    <xf numFmtId="0" fontId="6" fillId="2" borderId="13" xfId="0" applyFont="1" applyFill="1" applyBorder="1" applyAlignment="1" applyProtection="1">
      <alignment horizontal="left" vertical="top" wrapText="1" shrinkToFit="1"/>
    </xf>
    <xf numFmtId="0" fontId="15" fillId="2" borderId="11" xfId="0" applyFont="1" applyFill="1" applyBorder="1" applyAlignment="1" applyProtection="1">
      <alignment horizontal="left" vertical="top" wrapText="1" shrinkToFit="1"/>
    </xf>
    <xf numFmtId="0" fontId="15" fillId="2" borderId="12" xfId="0" applyFont="1" applyFill="1" applyBorder="1" applyAlignment="1" applyProtection="1">
      <alignment horizontal="left" vertical="top" wrapText="1" shrinkToFit="1"/>
    </xf>
    <xf numFmtId="0" fontId="15" fillId="2" borderId="2" xfId="0" applyFont="1" applyFill="1" applyBorder="1" applyAlignment="1" applyProtection="1">
      <alignment horizontal="left" vertical="top" wrapText="1" shrinkToFit="1"/>
    </xf>
    <xf numFmtId="0" fontId="15" fillId="2" borderId="5" xfId="0" applyFont="1" applyFill="1" applyBorder="1" applyAlignment="1" applyProtection="1">
      <alignment horizontal="left" vertical="top" wrapText="1" shrinkToFit="1"/>
    </xf>
    <xf numFmtId="0" fontId="15" fillId="2" borderId="6" xfId="0" applyFont="1" applyFill="1" applyBorder="1" applyAlignment="1" applyProtection="1">
      <alignment horizontal="left" vertical="top" wrapText="1" shrinkToFit="1"/>
    </xf>
    <xf numFmtId="0" fontId="21" fillId="2" borderId="4" xfId="0" applyFont="1" applyFill="1" applyBorder="1" applyAlignment="1" applyProtection="1">
      <alignment horizontal="center" vertical="center" wrapText="1" shrinkToFit="1"/>
    </xf>
    <xf numFmtId="0" fontId="21" fillId="2" borderId="3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right" vertical="top" wrapText="1" shrinkToFit="1"/>
    </xf>
    <xf numFmtId="0" fontId="15" fillId="2" borderId="6" xfId="0" applyFont="1" applyFill="1" applyBorder="1" applyAlignment="1" applyProtection="1">
      <alignment horizontal="right" vertical="top" wrapText="1" shrinkToFit="1"/>
    </xf>
    <xf numFmtId="0" fontId="0" fillId="0" borderId="5" xfId="0" applyBorder="1" applyAlignment="1">
      <alignment horizontal="right" vertical="top" wrapText="1" shrinkToFit="1"/>
    </xf>
    <xf numFmtId="0" fontId="0" fillId="0" borderId="6" xfId="0" applyBorder="1" applyAlignment="1">
      <alignment horizontal="right" vertical="top" wrapText="1" shrinkToFit="1"/>
    </xf>
    <xf numFmtId="0" fontId="15" fillId="2" borderId="2" xfId="0" applyFont="1" applyFill="1" applyBorder="1" applyAlignment="1">
      <alignment horizontal="right" wrapText="1" shrinkToFit="1"/>
    </xf>
    <xf numFmtId="0" fontId="15" fillId="2" borderId="5" xfId="0" applyFont="1" applyFill="1" applyBorder="1" applyAlignment="1">
      <alignment horizontal="right" wrapText="1" shrinkToFit="1"/>
    </xf>
    <xf numFmtId="0" fontId="15" fillId="2" borderId="6" xfId="0" applyFont="1" applyFill="1" applyBorder="1" applyAlignment="1">
      <alignment horizontal="right" wrapText="1" shrinkToFit="1"/>
    </xf>
    <xf numFmtId="0" fontId="21" fillId="2" borderId="15" xfId="0" applyFont="1" applyFill="1" applyBorder="1" applyAlignment="1" applyProtection="1">
      <alignment horizontal="center" vertical="center" wrapText="1" shrinkToFit="1"/>
    </xf>
    <xf numFmtId="0" fontId="21" fillId="2" borderId="7" xfId="0" applyFont="1" applyFill="1" applyBorder="1" applyAlignment="1" applyProtection="1">
      <alignment horizontal="left" vertical="top" wrapText="1" shrinkToFit="1"/>
    </xf>
    <xf numFmtId="0" fontId="21" fillId="2" borderId="8" xfId="0" applyFont="1" applyFill="1" applyBorder="1" applyAlignment="1" applyProtection="1">
      <alignment horizontal="left" vertical="top" wrapText="1" shrinkToFit="1"/>
    </xf>
    <xf numFmtId="0" fontId="21" fillId="2" borderId="9" xfId="0" applyFont="1" applyFill="1" applyBorder="1" applyAlignment="1" applyProtection="1">
      <alignment horizontal="left" vertical="top" wrapText="1" shrinkToFit="1"/>
    </xf>
    <xf numFmtId="0" fontId="15" fillId="2" borderId="2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right"/>
    </xf>
    <xf numFmtId="0" fontId="19" fillId="2" borderId="6" xfId="0" applyFont="1" applyFill="1" applyBorder="1" applyAlignment="1">
      <alignment horizontal="right"/>
    </xf>
    <xf numFmtId="0" fontId="21" fillId="2" borderId="5" xfId="0" applyFont="1" applyFill="1" applyBorder="1" applyAlignment="1" applyProtection="1">
      <alignment horizontal="center" vertical="top" wrapText="1" shrinkToFit="1"/>
    </xf>
    <xf numFmtId="0" fontId="21" fillId="2" borderId="6" xfId="0" applyFont="1" applyFill="1" applyBorder="1" applyAlignment="1" applyProtection="1">
      <alignment horizontal="center" vertical="top" wrapText="1" shrinkToFit="1"/>
    </xf>
    <xf numFmtId="0" fontId="15" fillId="2" borderId="5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0" fontId="21" fillId="2" borderId="2" xfId="0" applyFont="1" applyFill="1" applyBorder="1" applyAlignment="1" applyProtection="1">
      <alignment horizontal="center" wrapText="1" shrinkToFit="1"/>
    </xf>
    <xf numFmtId="0" fontId="21" fillId="2" borderId="6" xfId="0" applyFont="1" applyFill="1" applyBorder="1" applyAlignment="1" applyProtection="1">
      <alignment horizontal="center" wrapText="1" shrinkToFit="1"/>
    </xf>
    <xf numFmtId="0" fontId="34" fillId="2" borderId="2" xfId="0" applyFont="1" applyFill="1" applyBorder="1" applyAlignment="1">
      <alignment horizontal="left"/>
    </xf>
    <xf numFmtId="0" fontId="34" fillId="2" borderId="5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shrinkToFit="1"/>
    </xf>
    <xf numFmtId="0" fontId="15" fillId="2" borderId="5" xfId="0" applyFont="1" applyFill="1" applyBorder="1" applyAlignment="1" applyProtection="1">
      <alignment horizontal="left" vertical="top" shrinkToFit="1"/>
    </xf>
    <xf numFmtId="0" fontId="15" fillId="2" borderId="6" xfId="0" applyFont="1" applyFill="1" applyBorder="1" applyAlignment="1" applyProtection="1">
      <alignment horizontal="left" vertical="top" shrinkToFit="1"/>
    </xf>
    <xf numFmtId="0" fontId="15" fillId="2" borderId="2" xfId="0" applyFont="1" applyFill="1" applyBorder="1" applyAlignment="1" applyProtection="1">
      <alignment horizontal="left" vertical="center" shrinkToFit="1"/>
    </xf>
    <xf numFmtId="0" fontId="15" fillId="2" borderId="5" xfId="0" applyFont="1" applyFill="1" applyBorder="1" applyAlignment="1" applyProtection="1">
      <alignment horizontal="left" vertical="center" shrinkToFit="1"/>
    </xf>
    <xf numFmtId="0" fontId="15" fillId="2" borderId="1" xfId="0" applyFont="1" applyFill="1" applyBorder="1" applyAlignment="1" applyProtection="1">
      <alignment horizontal="left" vertical="center" wrapText="1" shrinkToFit="1"/>
    </xf>
    <xf numFmtId="0" fontId="15" fillId="2" borderId="2" xfId="0" applyFont="1" applyFill="1" applyBorder="1" applyAlignment="1" applyProtection="1">
      <alignment vertical="center" wrapText="1" shrinkToFit="1"/>
    </xf>
    <xf numFmtId="0" fontId="15" fillId="2" borderId="5" xfId="0" applyFont="1" applyFill="1" applyBorder="1" applyAlignment="1" applyProtection="1">
      <alignment vertical="center" wrapText="1" shrinkToFit="1"/>
    </xf>
    <xf numFmtId="0" fontId="15" fillId="2" borderId="1" xfId="0" applyFont="1" applyFill="1" applyBorder="1" applyAlignment="1" applyProtection="1">
      <alignment horizontal="center" vertical="center" wrapText="1" shrinkToFit="1"/>
    </xf>
    <xf numFmtId="0" fontId="21" fillId="2" borderId="2" xfId="0" applyFont="1" applyFill="1" applyBorder="1" applyAlignment="1" applyProtection="1">
      <alignment horizontal="center" vertical="center" wrapText="1" shrinkToFit="1"/>
    </xf>
    <xf numFmtId="0" fontId="21" fillId="2" borderId="5" xfId="0" applyFont="1" applyFill="1" applyBorder="1" applyAlignment="1" applyProtection="1">
      <alignment horizontal="center" vertical="center" wrapText="1" shrinkToFit="1"/>
    </xf>
    <xf numFmtId="0" fontId="21" fillId="2" borderId="6" xfId="0" applyFont="1" applyFill="1" applyBorder="1" applyAlignment="1" applyProtection="1">
      <alignment horizontal="center" vertical="center" wrapText="1" shrinkToFit="1"/>
    </xf>
    <xf numFmtId="0" fontId="21" fillId="2" borderId="1" xfId="0" applyFont="1" applyFill="1" applyBorder="1" applyAlignment="1" applyProtection="1">
      <alignment horizontal="center" vertical="center" wrapText="1" shrinkToFit="1"/>
    </xf>
    <xf numFmtId="0" fontId="20" fillId="2" borderId="2" xfId="0" applyFont="1" applyFill="1" applyBorder="1" applyAlignment="1" applyProtection="1">
      <alignment horizontal="left" wrapText="1" shrinkToFit="1"/>
    </xf>
    <xf numFmtId="0" fontId="20" fillId="2" borderId="5" xfId="0" applyFont="1" applyFill="1" applyBorder="1" applyAlignment="1" applyProtection="1">
      <alignment horizontal="left" wrapText="1" shrinkToFit="1"/>
    </xf>
    <xf numFmtId="0" fontId="20" fillId="2" borderId="6" xfId="0" applyFont="1" applyFill="1" applyBorder="1" applyAlignment="1" applyProtection="1">
      <alignment horizontal="left" wrapText="1" shrinkToFit="1"/>
    </xf>
    <xf numFmtId="0" fontId="21" fillId="2" borderId="8" xfId="0" applyFont="1" applyFill="1" applyBorder="1" applyAlignment="1" applyProtection="1">
      <alignment horizontal="center" vertical="top" wrapText="1" shrinkToFit="1"/>
    </xf>
    <xf numFmtId="0" fontId="21" fillId="2" borderId="9" xfId="0" applyFont="1" applyFill="1" applyBorder="1" applyAlignment="1" applyProtection="1">
      <alignment horizontal="center" vertical="top" wrapText="1" shrinkToFit="1"/>
    </xf>
    <xf numFmtId="0" fontId="20" fillId="2" borderId="3" xfId="0" applyFont="1" applyFill="1" applyBorder="1" applyAlignment="1" applyProtection="1">
      <alignment horizontal="center" vertical="center" wrapText="1" shrinkToFit="1"/>
    </xf>
    <xf numFmtId="0" fontId="21" fillId="2" borderId="5" xfId="0" applyFont="1" applyFill="1" applyBorder="1" applyAlignment="1" applyProtection="1">
      <alignment horizontal="right" vertical="top" shrinkToFit="1"/>
    </xf>
    <xf numFmtId="0" fontId="21" fillId="2" borderId="6" xfId="0" applyFont="1" applyFill="1" applyBorder="1" applyAlignment="1" applyProtection="1">
      <alignment horizontal="right" vertical="top" shrinkToFit="1"/>
    </xf>
    <xf numFmtId="0" fontId="15" fillId="2" borderId="2" xfId="0" applyFont="1" applyFill="1" applyBorder="1" applyAlignment="1" applyProtection="1">
      <alignment horizontal="center" vertical="top" shrinkToFit="1"/>
    </xf>
    <xf numFmtId="0" fontId="21" fillId="2" borderId="5" xfId="0" applyFont="1" applyFill="1" applyBorder="1" applyAlignment="1" applyProtection="1">
      <alignment horizontal="center" vertical="top" shrinkToFit="1"/>
    </xf>
    <xf numFmtId="0" fontId="21" fillId="2" borderId="5" xfId="0" applyFont="1" applyFill="1" applyBorder="1" applyAlignment="1" applyProtection="1">
      <alignment horizontal="left" vertical="top" shrinkToFit="1"/>
    </xf>
    <xf numFmtId="0" fontId="15" fillId="2" borderId="4" xfId="0" applyFont="1" applyFill="1" applyBorder="1" applyAlignment="1" applyProtection="1">
      <alignment horizontal="center" vertical="center" wrapText="1" shrinkToFit="1"/>
    </xf>
    <xf numFmtId="0" fontId="20" fillId="2" borderId="4" xfId="0" applyFont="1" applyFill="1" applyBorder="1" applyAlignment="1" applyProtection="1">
      <alignment horizontal="center" vertical="top" wrapText="1" shrinkToFit="1"/>
    </xf>
    <xf numFmtId="0" fontId="20" fillId="2" borderId="15" xfId="0" applyFont="1" applyFill="1" applyBorder="1" applyAlignment="1" applyProtection="1">
      <alignment horizontal="center" vertical="top" wrapText="1" shrinkToFit="1"/>
    </xf>
    <xf numFmtId="0" fontId="20" fillId="2" borderId="3" xfId="0" applyFont="1" applyFill="1" applyBorder="1" applyAlignment="1" applyProtection="1">
      <alignment horizontal="center" vertical="top" wrapText="1" shrinkToFit="1"/>
    </xf>
    <xf numFmtId="0" fontId="6" fillId="4" borderId="4" xfId="0" applyFont="1" applyFill="1" applyBorder="1" applyAlignment="1" applyProtection="1">
      <alignment horizontal="left" vertical="top" wrapText="1" shrinkToFit="1"/>
    </xf>
    <xf numFmtId="0" fontId="6" fillId="4" borderId="15" xfId="0" applyFont="1" applyFill="1" applyBorder="1" applyAlignment="1" applyProtection="1">
      <alignment horizontal="left" vertical="top" wrapText="1" shrinkToFit="1"/>
    </xf>
    <xf numFmtId="0" fontId="6" fillId="4" borderId="3" xfId="0" applyFont="1" applyFill="1" applyBorder="1" applyAlignment="1" applyProtection="1">
      <alignment horizontal="left" vertical="top" wrapText="1" shrinkToFit="1"/>
    </xf>
    <xf numFmtId="0" fontId="15" fillId="2" borderId="4" xfId="0" applyFont="1" applyFill="1" applyBorder="1" applyAlignment="1" applyProtection="1">
      <alignment horizontal="center" vertical="top" wrapText="1" shrinkToFit="1"/>
    </xf>
    <xf numFmtId="0" fontId="15" fillId="2" borderId="3" xfId="0" applyFont="1" applyFill="1" applyBorder="1" applyAlignment="1" applyProtection="1">
      <alignment horizontal="center" vertical="top" wrapText="1" shrinkToFit="1"/>
    </xf>
    <xf numFmtId="0" fontId="15" fillId="2" borderId="2" xfId="0" applyFont="1" applyFill="1" applyBorder="1" applyAlignment="1" applyProtection="1">
      <alignment horizontal="center" vertical="top" wrapText="1" shrinkToFit="1"/>
    </xf>
    <xf numFmtId="0" fontId="15" fillId="2" borderId="5" xfId="0" applyFont="1" applyFill="1" applyBorder="1" applyAlignment="1" applyProtection="1">
      <alignment horizontal="center" vertical="top" wrapText="1" shrinkToFit="1"/>
    </xf>
    <xf numFmtId="0" fontId="15" fillId="2" borderId="6" xfId="0" applyFont="1" applyFill="1" applyBorder="1" applyAlignment="1" applyProtection="1">
      <alignment horizontal="center" vertical="top" wrapText="1" shrinkToFit="1"/>
    </xf>
  </cellXfs>
  <cellStyles count="174">
    <cellStyle name="Comma" xfId="1" builtinId="3"/>
    <cellStyle name="Comma 2" xfId="2"/>
    <cellStyle name="Comma 2 10" xfId="75"/>
    <cellStyle name="Comma 2 11" xfId="79"/>
    <cellStyle name="Comma 2 12" xfId="62"/>
    <cellStyle name="Comma 2 13" xfId="94"/>
    <cellStyle name="Comma 2 14" xfId="100"/>
    <cellStyle name="Comma 2 15" xfId="109"/>
    <cellStyle name="Comma 2 16" xfId="38"/>
    <cellStyle name="Comma 2 17" xfId="123"/>
    <cellStyle name="Comma 2 18" xfId="39"/>
    <cellStyle name="Comma 2 19" xfId="26"/>
    <cellStyle name="Comma 2 2" xfId="3"/>
    <cellStyle name="Comma 2 2 10" xfId="91"/>
    <cellStyle name="Comma 2 2 11" xfId="86"/>
    <cellStyle name="Comma 2 2 12" xfId="37"/>
    <cellStyle name="Comma 2 2 13" xfId="122"/>
    <cellStyle name="Comma 2 2 14" xfId="130"/>
    <cellStyle name="Comma 2 2 15" xfId="141"/>
    <cellStyle name="Comma 2 2 16" xfId="146"/>
    <cellStyle name="Comma 2 2 17" xfId="121"/>
    <cellStyle name="Comma 2 2 18" xfId="23"/>
    <cellStyle name="Comma 2 2 19" xfId="154"/>
    <cellStyle name="Comma 2 2 2" xfId="20"/>
    <cellStyle name="Comma 2 2 2 2" xfId="46"/>
    <cellStyle name="Comma 2 2 2 3" xfId="116"/>
    <cellStyle name="Comma 2 2 2 4" xfId="140"/>
    <cellStyle name="Comma 2 2 2 5" xfId="144"/>
    <cellStyle name="Comma 2 2 2 6" xfId="145"/>
    <cellStyle name="Comma 2 2 2 7" xfId="148"/>
    <cellStyle name="Comma 2 2 2 8" xfId="149"/>
    <cellStyle name="Comma 2 2 20" xfId="167"/>
    <cellStyle name="Comma 2 2 21" xfId="169"/>
    <cellStyle name="Comma 2 2 22" xfId="18"/>
    <cellStyle name="Comma 2 2 23" xfId="164"/>
    <cellStyle name="Comma 2 2 24" xfId="163"/>
    <cellStyle name="Comma 2 2 3" xfId="56"/>
    <cellStyle name="Comma 2 2 4" xfId="69"/>
    <cellStyle name="Comma 2 2 5" xfId="65"/>
    <cellStyle name="Comma 2 2 6" xfId="67"/>
    <cellStyle name="Comma 2 2 7" xfId="64"/>
    <cellStyle name="Comma 2 2 8" xfId="66"/>
    <cellStyle name="Comma 2 2 9" xfId="53"/>
    <cellStyle name="Comma 2 20" xfId="132"/>
    <cellStyle name="Comma 2 21" xfId="126"/>
    <cellStyle name="Comma 2 22" xfId="24"/>
    <cellStyle name="Comma 2 23" xfId="160"/>
    <cellStyle name="Comma 2 24" xfId="166"/>
    <cellStyle name="Comma 2 25" xfId="155"/>
    <cellStyle name="Comma 2 26" xfId="172"/>
    <cellStyle name="Comma 2 27" xfId="161"/>
    <cellStyle name="Comma 2 28" xfId="151"/>
    <cellStyle name="Comma 2 3" xfId="19"/>
    <cellStyle name="Comma 2 4" xfId="45"/>
    <cellStyle name="Comma 2 5" xfId="57"/>
    <cellStyle name="Comma 2 6" xfId="70"/>
    <cellStyle name="Comma 2 7" xfId="55"/>
    <cellStyle name="Comma 2 8" xfId="68"/>
    <cellStyle name="Comma 2 9" xfId="71"/>
    <cellStyle name="Comma 3" xfId="4"/>
    <cellStyle name="Comma 4" xfId="173"/>
    <cellStyle name="Comma 4 2" xfId="48"/>
    <cellStyle name="Comma 4 3" xfId="156"/>
    <cellStyle name="Comma 4 4" xfId="165"/>
    <cellStyle name="Comma 4 5" xfId="159"/>
    <cellStyle name="Comma 4 6" xfId="150"/>
    <cellStyle name="Comma 4 7" xfId="152"/>
    <cellStyle name="Comma 4 8" xfId="168"/>
    <cellStyle name="Comma 4 9" xfId="35"/>
    <cellStyle name="Comma 5" xfId="61"/>
    <cellStyle name="Currency 2" xfId="28"/>
    <cellStyle name="Currency 2 10" xfId="97"/>
    <cellStyle name="Currency 2 11" xfId="99"/>
    <cellStyle name="Currency 2 12" xfId="102"/>
    <cellStyle name="Currency 2 13" xfId="106"/>
    <cellStyle name="Currency 2 2" xfId="63"/>
    <cellStyle name="Currency 2 3" xfId="72"/>
    <cellStyle name="Currency 2 4" xfId="76"/>
    <cellStyle name="Currency 2 5" xfId="80"/>
    <cellStyle name="Currency 2 6" xfId="83"/>
    <cellStyle name="Currency 2 7" xfId="88"/>
    <cellStyle name="Currency 2 8" xfId="92"/>
    <cellStyle name="Currency 2 9" xfId="95"/>
    <cellStyle name="hh" xfId="49"/>
    <cellStyle name="Hyperlink" xfId="5" builtinId="8"/>
    <cellStyle name="Hyperlink 2" xfId="6"/>
    <cellStyle name="Hyperlink 3" xfId="7"/>
    <cellStyle name="Hyperlink 3 2" xfId="30"/>
    <cellStyle name="Hyperlink 3 3" xfId="25"/>
    <cellStyle name="Hyperlink 3 4" xfId="114"/>
    <cellStyle name="Hyperlink 3 5" xfId="129"/>
    <cellStyle name="Hyperlink 3 6" xfId="124"/>
    <cellStyle name="Hyperlink 3 7" xfId="34"/>
    <cellStyle name="Hyperlink 3 8" xfId="117"/>
    <cellStyle name="Neutral 2" xfId="31"/>
    <cellStyle name="Normal" xfId="0" builtinId="0"/>
    <cellStyle name="Normal 2" xfId="8"/>
    <cellStyle name="Normal 2 10" xfId="82"/>
    <cellStyle name="Normal 2 11" xfId="85"/>
    <cellStyle name="Normal 2 12" xfId="90"/>
    <cellStyle name="Normal 2 13" xfId="9"/>
    <cellStyle name="Normal 2 13 2" xfId="33"/>
    <cellStyle name="Normal 2 13 3" xfId="27"/>
    <cellStyle name="Normal 2 13 4" xfId="112"/>
    <cellStyle name="Normal 2 13 5" xfId="111"/>
    <cellStyle name="Normal 2 13 6" xfId="138"/>
    <cellStyle name="Normal 2 13 7" xfId="136"/>
    <cellStyle name="Normal 2 13 8" xfId="125"/>
    <cellStyle name="Normal 2 14" xfId="93"/>
    <cellStyle name="Normal 2 15" xfId="96"/>
    <cellStyle name="Normal 2 16" xfId="98"/>
    <cellStyle name="Normal 2 17" xfId="101"/>
    <cellStyle name="Normal 2 18" xfId="108"/>
    <cellStyle name="Normal 2 19" xfId="29"/>
    <cellStyle name="Normal 2 2" xfId="10"/>
    <cellStyle name="Normal 2 20" xfId="113"/>
    <cellStyle name="Normal 2 21" xfId="134"/>
    <cellStyle name="Normal 2 22" xfId="142"/>
    <cellStyle name="Normal 2 23" xfId="133"/>
    <cellStyle name="Normal 2 24" xfId="119"/>
    <cellStyle name="Normal 2 3" xfId="11"/>
    <cellStyle name="Normal 2 3 2" xfId="103"/>
    <cellStyle name="Normal 2 3 2 2" xfId="107"/>
    <cellStyle name="Normal 2 3 2 3" xfId="104"/>
    <cellStyle name="Normal 2 3 3" xfId="105"/>
    <cellStyle name="Normal 2 4" xfId="12"/>
    <cellStyle name="Normal 2 4 10" xfId="87"/>
    <cellStyle name="Normal 2 4 11" xfId="50"/>
    <cellStyle name="Normal 2 4 12" xfId="110"/>
    <cellStyle name="Normal 2 4 13" xfId="128"/>
    <cellStyle name="Normal 2 4 14" xfId="118"/>
    <cellStyle name="Normal 2 4 15" xfId="127"/>
    <cellStyle name="Normal 2 4 16" xfId="115"/>
    <cellStyle name="Normal 2 4 17" xfId="139"/>
    <cellStyle name="Normal 2 4 18" xfId="21"/>
    <cellStyle name="Normal 2 4 19" xfId="153"/>
    <cellStyle name="Normal 2 4 2" xfId="22"/>
    <cellStyle name="Normal 2 4 2 2" xfId="54"/>
    <cellStyle name="Normal 2 4 2 3" xfId="120"/>
    <cellStyle name="Normal 2 4 2 4" xfId="137"/>
    <cellStyle name="Normal 2 4 2 5" xfId="143"/>
    <cellStyle name="Normal 2 4 2 6" xfId="131"/>
    <cellStyle name="Normal 2 4 2 7" xfId="135"/>
    <cellStyle name="Normal 2 4 2 8" xfId="147"/>
    <cellStyle name="Normal 2 4 20" xfId="158"/>
    <cellStyle name="Normal 2 4 21" xfId="170"/>
    <cellStyle name="Normal 2 4 22" xfId="157"/>
    <cellStyle name="Normal 2 4 23" xfId="162"/>
    <cellStyle name="Normal 2 4 24" xfId="171"/>
    <cellStyle name="Normal 2 4 3" xfId="47"/>
    <cellStyle name="Normal 2 4 4" xfId="44"/>
    <cellStyle name="Normal 2 4 5" xfId="73"/>
    <cellStyle name="Normal 2 4 6" xfId="77"/>
    <cellStyle name="Normal 2 4 7" xfId="81"/>
    <cellStyle name="Normal 2 4 8" xfId="84"/>
    <cellStyle name="Normal 2 4 9" xfId="89"/>
    <cellStyle name="Normal 2 5" xfId="32"/>
    <cellStyle name="Normal 2 6" xfId="51"/>
    <cellStyle name="Normal 2 7" xfId="52"/>
    <cellStyle name="Normal 2 8" xfId="74"/>
    <cellStyle name="Normal 2 9" xfId="78"/>
    <cellStyle name="Normal 2_Derivatives-Dom" xfId="36"/>
    <cellStyle name="Normal 3" xfId="13"/>
    <cellStyle name="Normal 4" xfId="14"/>
    <cellStyle name="Normal 4 2" xfId="15"/>
    <cellStyle name="Normal 5" xfId="16"/>
    <cellStyle name="Normal 5 2" xfId="17"/>
    <cellStyle name="Normal 6" xfId="40"/>
    <cellStyle name="Normal 7" xfId="41"/>
    <cellStyle name="Normal 7 2" xfId="42"/>
    <cellStyle name="Normal 8" xfId="43"/>
    <cellStyle name="Percent 2" xfId="58"/>
    <cellStyle name="Percent 3" xfId="59"/>
    <cellStyle name="Style 1" xfId="6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-rbi-rep.xsd#in-rbi-rep_GrossNPAs@http://www.xbrl.org/2003/role/periodEndLabel" TargetMode="External"/><Relationship Id="rId1" Type="http://schemas.openxmlformats.org/officeDocument/2006/relationships/hyperlink" Target="mailto:in-rbi-rep.xsd#in-rbi-rep_GrossNPAs@http://www.xbrl.org/2003/role/periodEndLabel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40625" defaultRowHeight="15"/>
  <cols>
    <col min="1" max="1" width="199.140625" style="1" customWidth="1"/>
    <col min="2" max="16384" width="9.140625" style="1"/>
  </cols>
  <sheetData>
    <row r="1" spans="1:27" ht="225">
      <c r="A1" s="5" t="s">
        <v>2362</v>
      </c>
      <c r="AA1" s="1" t="s">
        <v>82</v>
      </c>
    </row>
    <row r="6" spans="1:27" ht="90">
      <c r="A6" s="5" t="s">
        <v>81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M125"/>
  <sheetViews>
    <sheetView showGridLines="0" topLeftCell="D1" workbookViewId="0">
      <selection sqref="A1:C1048576"/>
    </sheetView>
  </sheetViews>
  <sheetFormatPr defaultRowHeight="15"/>
  <cols>
    <col min="1" max="1" width="19.140625" hidden="1" customWidth="1"/>
    <col min="2" max="2" width="35.42578125" hidden="1" customWidth="1"/>
    <col min="3" max="3" width="17.42578125" hidden="1" customWidth="1"/>
    <col min="4" max="4" width="45.28515625" customWidth="1"/>
    <col min="5" max="9" width="28.7109375" customWidth="1"/>
    <col min="10" max="11" width="0" hidden="1" customWidth="1"/>
  </cols>
  <sheetData>
    <row r="1" spans="1:13" ht="27.95" customHeight="1">
      <c r="A1" s="13" t="s">
        <v>1418</v>
      </c>
      <c r="D1" s="225" t="s">
        <v>2178</v>
      </c>
      <c r="E1" s="225"/>
      <c r="F1" s="225"/>
      <c r="G1" s="225"/>
      <c r="H1" s="225"/>
      <c r="I1" s="225"/>
      <c r="J1" s="225"/>
      <c r="K1" s="225"/>
    </row>
    <row r="3" spans="1:13">
      <c r="E3" s="175" t="s">
        <v>1256</v>
      </c>
    </row>
    <row r="5" spans="1:13">
      <c r="A5" s="222"/>
      <c r="B5" s="222"/>
      <c r="C5" s="222" t="s">
        <v>1419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>
      <c r="A7" s="222"/>
      <c r="B7" s="222"/>
      <c r="C7" s="222"/>
      <c r="D7" s="222"/>
      <c r="E7" s="222" t="s">
        <v>901</v>
      </c>
      <c r="F7" s="222" t="s">
        <v>902</v>
      </c>
      <c r="G7" s="222" t="s">
        <v>903</v>
      </c>
      <c r="H7" s="222" t="s">
        <v>904</v>
      </c>
      <c r="I7" s="222" t="s">
        <v>905</v>
      </c>
      <c r="J7" s="222"/>
      <c r="K7" s="222"/>
      <c r="L7" s="222"/>
      <c r="M7" s="222"/>
    </row>
    <row r="8" spans="1:13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 t="s">
        <v>461</v>
      </c>
      <c r="K8" s="222" t="s">
        <v>460</v>
      </c>
      <c r="L8" s="222" t="s">
        <v>241</v>
      </c>
      <c r="M8" s="222" t="s">
        <v>243</v>
      </c>
    </row>
    <row r="9" spans="1:13" ht="15" customHeight="1">
      <c r="A9" s="222"/>
      <c r="B9" s="222"/>
      <c r="C9" s="222" t="s">
        <v>819</v>
      </c>
      <c r="D9" s="269" t="s">
        <v>333</v>
      </c>
      <c r="E9" s="271" t="s">
        <v>1991</v>
      </c>
      <c r="F9" s="273"/>
      <c r="G9" s="273"/>
      <c r="H9" s="273"/>
      <c r="I9" s="274"/>
      <c r="J9" s="116"/>
      <c r="K9" s="116"/>
      <c r="M9" s="222"/>
    </row>
    <row r="10" spans="1:13">
      <c r="A10" s="222"/>
      <c r="B10" s="222"/>
      <c r="C10" s="222" t="s">
        <v>819</v>
      </c>
      <c r="D10" s="270"/>
      <c r="E10" s="21" t="s">
        <v>1473</v>
      </c>
      <c r="F10" s="21" t="s">
        <v>1420</v>
      </c>
      <c r="G10" s="21" t="s">
        <v>1475</v>
      </c>
      <c r="H10" s="21" t="s">
        <v>1476</v>
      </c>
      <c r="I10" s="21" t="s">
        <v>2102</v>
      </c>
      <c r="J10" s="116"/>
      <c r="K10" s="116"/>
      <c r="M10" s="222"/>
    </row>
    <row r="11" spans="1:13">
      <c r="A11" s="222"/>
      <c r="B11" s="222"/>
      <c r="C11" s="222" t="s">
        <v>819</v>
      </c>
      <c r="D11" s="17" t="s">
        <v>339</v>
      </c>
      <c r="E11" s="17" t="s">
        <v>334</v>
      </c>
      <c r="F11" s="17" t="s">
        <v>335</v>
      </c>
      <c r="G11" s="17" t="s">
        <v>336</v>
      </c>
      <c r="H11" s="17" t="s">
        <v>337</v>
      </c>
      <c r="I11" s="17" t="s">
        <v>338</v>
      </c>
      <c r="J11" s="116"/>
      <c r="K11" s="116"/>
      <c r="M11" s="222"/>
    </row>
    <row r="12" spans="1:13" hidden="1">
      <c r="A12" s="222"/>
      <c r="B12" s="222"/>
      <c r="C12" s="222" t="s">
        <v>241</v>
      </c>
      <c r="J12" s="116" t="s">
        <v>1775</v>
      </c>
      <c r="K12" s="116" t="s">
        <v>1776</v>
      </c>
      <c r="M12" s="222"/>
    </row>
    <row r="13" spans="1:13" ht="30">
      <c r="A13" s="222"/>
      <c r="B13" s="222"/>
      <c r="C13" s="222"/>
      <c r="D13" s="12" t="s">
        <v>340</v>
      </c>
      <c r="E13" s="19"/>
      <c r="F13" s="61"/>
      <c r="G13" s="61"/>
      <c r="H13" s="61"/>
      <c r="I13" s="62">
        <f>fn_F12_1_10022015+fn_G12_2_10022015+fn_H12_3_10022015</f>
        <v>0</v>
      </c>
      <c r="J13" s="118" t="str">
        <f>StartUp!G8</f>
        <v>01-Jul-2015</v>
      </c>
      <c r="K13" s="118">
        <f>StartUp!G9</f>
        <v>0</v>
      </c>
      <c r="M13" s="222"/>
    </row>
    <row r="14" spans="1:13" ht="30">
      <c r="A14" s="222"/>
      <c r="B14" s="222"/>
      <c r="C14" s="222"/>
      <c r="D14" s="12" t="s">
        <v>341</v>
      </c>
      <c r="E14" s="61"/>
      <c r="F14" s="19"/>
      <c r="G14" s="61"/>
      <c r="H14" s="61"/>
      <c r="I14" s="62">
        <f>E14+fn_G13_5_10022015+fn_H13_6_10022015</f>
        <v>0</v>
      </c>
      <c r="J14" s="118" t="str">
        <f>StartUp!G8</f>
        <v>01-Jul-2015</v>
      </c>
      <c r="K14" s="118">
        <f>StartUp!G9</f>
        <v>0</v>
      </c>
      <c r="M14" s="222"/>
    </row>
    <row r="15" spans="1:13" ht="30">
      <c r="A15" s="222"/>
      <c r="B15" s="222"/>
      <c r="C15" s="222"/>
      <c r="D15" s="12" t="s">
        <v>342</v>
      </c>
      <c r="E15" s="61"/>
      <c r="F15" s="19"/>
      <c r="G15" s="19"/>
      <c r="H15" s="61"/>
      <c r="I15" s="62">
        <f>fn_E14_9_10022015+fn_H14_8_10022015</f>
        <v>0</v>
      </c>
      <c r="J15" s="118" t="str">
        <f>StartUp!G8</f>
        <v>01-Jul-2015</v>
      </c>
      <c r="K15" s="118">
        <f>StartUp!G9</f>
        <v>0</v>
      </c>
      <c r="M15" s="222"/>
    </row>
    <row r="16" spans="1:13" ht="30">
      <c r="A16" s="222"/>
      <c r="B16" s="222"/>
      <c r="C16" s="222"/>
      <c r="D16" s="12" t="s">
        <v>343</v>
      </c>
      <c r="E16" s="61"/>
      <c r="F16" s="19"/>
      <c r="G16" s="19"/>
      <c r="H16" s="19"/>
      <c r="I16" s="62">
        <f>fn_E15_11_10022015</f>
        <v>0</v>
      </c>
      <c r="J16" s="118" t="str">
        <f>StartUp!G8</f>
        <v>01-Jul-2015</v>
      </c>
      <c r="K16" s="118">
        <f>StartUp!G9</f>
        <v>0</v>
      </c>
      <c r="M16" s="222"/>
    </row>
    <row r="17" spans="1:13" ht="30">
      <c r="A17" s="222" t="s">
        <v>983</v>
      </c>
      <c r="B17" s="222"/>
      <c r="C17" s="222"/>
      <c r="D17" s="12" t="s">
        <v>1072</v>
      </c>
      <c r="E17" s="62">
        <f>fn_E13_46_18022015+fn_E14_9_10022015+fn_E15_11_10022015</f>
        <v>0</v>
      </c>
      <c r="F17" s="62">
        <f>fn_F12_1_10022015</f>
        <v>0</v>
      </c>
      <c r="G17" s="62">
        <f>fn_G12_2_10022015+fn_G13_5_10022015</f>
        <v>0</v>
      </c>
      <c r="H17" s="62">
        <f>fn_H12_3_10022015+fn_H13_6_10022015+fn_H14_8_10022015</f>
        <v>0</v>
      </c>
      <c r="I17" s="62">
        <f>E17+F17+G17+H17</f>
        <v>0</v>
      </c>
      <c r="J17" s="118" t="str">
        <f>StartUp!G8</f>
        <v>01-Jul-2015</v>
      </c>
      <c r="K17" s="118">
        <f>StartUp!G9</f>
        <v>0</v>
      </c>
      <c r="M17" s="222"/>
    </row>
    <row r="18" spans="1:13" ht="30">
      <c r="A18" s="222" t="s">
        <v>1695</v>
      </c>
      <c r="B18" s="222"/>
      <c r="C18" s="222"/>
      <c r="D18" s="78" t="s">
        <v>1073</v>
      </c>
      <c r="E18" s="61"/>
      <c r="F18" s="61"/>
      <c r="G18" s="61"/>
      <c r="H18" s="61"/>
      <c r="I18" s="62">
        <f>E18+F18+G18+H18</f>
        <v>0</v>
      </c>
      <c r="J18" s="119" t="str">
        <f>StartUp!G10</f>
        <v>01-Apr-2015</v>
      </c>
      <c r="K18" s="118">
        <f>StartUp!G9</f>
        <v>0</v>
      </c>
      <c r="M18" s="222"/>
    </row>
    <row r="19" spans="1:13" ht="30">
      <c r="A19" s="222" t="s">
        <v>1694</v>
      </c>
      <c r="B19" s="222"/>
      <c r="C19" s="222"/>
      <c r="D19" s="12" t="s">
        <v>1074</v>
      </c>
      <c r="E19" s="61"/>
      <c r="F19" s="61"/>
      <c r="G19" s="61"/>
      <c r="H19" s="61"/>
      <c r="I19" s="62">
        <f>E19+F19+G19+H19</f>
        <v>0</v>
      </c>
      <c r="J19" s="118" t="str">
        <f>StartUp!G8</f>
        <v>01-Jul-2015</v>
      </c>
      <c r="K19" s="118">
        <f>StartUp!G9</f>
        <v>0</v>
      </c>
      <c r="M19" s="222"/>
    </row>
    <row r="20" spans="1:13" ht="30">
      <c r="A20" s="222" t="s">
        <v>1693</v>
      </c>
      <c r="B20" s="222"/>
      <c r="C20" s="222"/>
      <c r="D20" s="12" t="s">
        <v>1688</v>
      </c>
      <c r="E20" s="61"/>
      <c r="F20" s="61"/>
      <c r="G20" s="61"/>
      <c r="H20" s="61"/>
      <c r="I20" s="62">
        <f>E20+F20+G20+H20</f>
        <v>0</v>
      </c>
      <c r="J20" s="118" t="str">
        <f>StartUp!G8</f>
        <v>01-Jul-2015</v>
      </c>
      <c r="K20" s="118">
        <f>StartUp!G9</f>
        <v>0</v>
      </c>
      <c r="M20" s="222"/>
    </row>
    <row r="21" spans="1:13" ht="30">
      <c r="A21" s="222" t="s">
        <v>1692</v>
      </c>
      <c r="B21" s="222"/>
      <c r="C21" s="222"/>
      <c r="D21" s="12" t="s">
        <v>1689</v>
      </c>
      <c r="E21" s="61"/>
      <c r="F21" s="61"/>
      <c r="G21" s="61"/>
      <c r="H21" s="61"/>
      <c r="I21" s="62">
        <f>E21+F21+G21+H21</f>
        <v>0</v>
      </c>
      <c r="J21" s="118" t="str">
        <f>StartUp!G8</f>
        <v>01-Jul-2015</v>
      </c>
      <c r="K21" s="118">
        <f>StartUp!G9</f>
        <v>0</v>
      </c>
      <c r="M21" s="222"/>
    </row>
    <row r="22" spans="1:13" ht="30">
      <c r="A22" s="222" t="s">
        <v>1691</v>
      </c>
      <c r="B22" s="222"/>
      <c r="C22" s="222"/>
      <c r="D22" s="12" t="s">
        <v>1690</v>
      </c>
      <c r="E22" s="62">
        <f>E20-E21</f>
        <v>0</v>
      </c>
      <c r="F22" s="62">
        <f>F20-F21</f>
        <v>0</v>
      </c>
      <c r="G22" s="62">
        <f>G20-G21</f>
        <v>0</v>
      </c>
      <c r="H22" s="62">
        <f>H20-H21</f>
        <v>0</v>
      </c>
      <c r="I22" s="62">
        <f>I20-I21</f>
        <v>0</v>
      </c>
      <c r="J22" s="118" t="str">
        <f>StartUp!G8</f>
        <v>01-Jul-2015</v>
      </c>
      <c r="K22" s="118">
        <f>StartUp!G9</f>
        <v>0</v>
      </c>
      <c r="M22" s="222"/>
    </row>
    <row r="23" spans="1:13">
      <c r="A23" s="222"/>
      <c r="B23" s="222"/>
      <c r="C23" s="222" t="s">
        <v>241</v>
      </c>
      <c r="J23" s="116"/>
      <c r="K23" s="116"/>
      <c r="M23" s="222"/>
    </row>
    <row r="24" spans="1:13">
      <c r="A24" s="222"/>
      <c r="B24" s="222"/>
      <c r="C24" s="222" t="s">
        <v>244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 t="s">
        <v>245</v>
      </c>
    </row>
    <row r="33" spans="1:10">
      <c r="A33" s="222"/>
      <c r="B33" s="222"/>
      <c r="C33" s="222" t="s">
        <v>2149</v>
      </c>
      <c r="D33" s="222"/>
      <c r="E33" s="222"/>
      <c r="F33" s="222"/>
      <c r="G33" s="222"/>
      <c r="H33" s="222"/>
      <c r="I33" s="222"/>
      <c r="J33" s="222"/>
    </row>
    <row r="34" spans="1:10">
      <c r="A34" s="222"/>
      <c r="B34" s="222"/>
      <c r="C34" s="222"/>
      <c r="D34" s="222"/>
      <c r="E34" s="222"/>
      <c r="F34" s="222"/>
      <c r="G34" s="222"/>
      <c r="H34" s="222"/>
      <c r="I34" s="222"/>
      <c r="J34" s="222"/>
    </row>
    <row r="35" spans="1:10">
      <c r="A35" s="222"/>
      <c r="B35" s="222"/>
      <c r="C35" s="222"/>
      <c r="D35" s="222"/>
      <c r="E35" s="141" t="s">
        <v>2195</v>
      </c>
      <c r="F35" s="222" t="s">
        <v>1649</v>
      </c>
      <c r="G35" s="222" t="s">
        <v>1928</v>
      </c>
      <c r="H35" s="222" t="s">
        <v>493</v>
      </c>
      <c r="I35" s="222"/>
      <c r="J35" s="222"/>
    </row>
    <row r="36" spans="1:10">
      <c r="A36" s="222"/>
      <c r="B36" s="222"/>
      <c r="C36" s="222" t="s">
        <v>242</v>
      </c>
      <c r="D36" s="222" t="s">
        <v>819</v>
      </c>
      <c r="E36" s="222"/>
      <c r="F36" s="222"/>
      <c r="G36" s="222"/>
      <c r="H36" s="222"/>
      <c r="I36" s="222" t="s">
        <v>241</v>
      </c>
      <c r="J36" s="222" t="s">
        <v>243</v>
      </c>
    </row>
    <row r="37" spans="1:10">
      <c r="A37" s="222"/>
      <c r="B37" s="222"/>
      <c r="C37" s="222" t="s">
        <v>819</v>
      </c>
      <c r="D37" s="269" t="s">
        <v>2150</v>
      </c>
      <c r="E37" s="271" t="s">
        <v>1991</v>
      </c>
      <c r="F37" s="234"/>
      <c r="G37" s="234"/>
      <c r="H37" s="272"/>
      <c r="J37" s="222"/>
    </row>
    <row r="38" spans="1:10">
      <c r="A38" s="222"/>
      <c r="B38" s="222"/>
      <c r="C38" s="222" t="s">
        <v>819</v>
      </c>
      <c r="D38" s="270"/>
      <c r="E38" s="17" t="s">
        <v>1474</v>
      </c>
      <c r="F38" s="17" t="s">
        <v>1475</v>
      </c>
      <c r="G38" s="17" t="s">
        <v>1476</v>
      </c>
      <c r="H38" s="17" t="s">
        <v>2102</v>
      </c>
      <c r="J38" s="222"/>
    </row>
    <row r="39" spans="1:10" hidden="1">
      <c r="A39" s="222"/>
      <c r="B39" s="222"/>
      <c r="C39" s="222" t="s">
        <v>241</v>
      </c>
      <c r="J39" s="222"/>
    </row>
    <row r="40" spans="1:10">
      <c r="A40" s="222" t="s">
        <v>1446</v>
      </c>
      <c r="B40" s="222"/>
      <c r="C40" s="222"/>
      <c r="D40" s="14" t="s">
        <v>2151</v>
      </c>
      <c r="E40" s="61"/>
      <c r="F40" s="61"/>
      <c r="G40" s="61"/>
      <c r="H40" s="62">
        <f>E40+F40+G40</f>
        <v>0</v>
      </c>
      <c r="J40" s="222"/>
    </row>
    <row r="41" spans="1:10" ht="30">
      <c r="A41" s="222" t="s">
        <v>172</v>
      </c>
      <c r="B41" s="222"/>
      <c r="C41" s="222"/>
      <c r="D41" s="14" t="s">
        <v>2152</v>
      </c>
      <c r="E41" s="62">
        <f>E42+E43</f>
        <v>0</v>
      </c>
      <c r="F41" s="62">
        <f>F42+F43</f>
        <v>0</v>
      </c>
      <c r="G41" s="62">
        <f>G42+G43</f>
        <v>0</v>
      </c>
      <c r="H41" s="62">
        <f>E41+G41</f>
        <v>0</v>
      </c>
      <c r="J41" s="222"/>
    </row>
    <row r="42" spans="1:10" ht="30">
      <c r="A42" s="222" t="s">
        <v>1552</v>
      </c>
      <c r="B42" s="222"/>
      <c r="C42" s="222"/>
      <c r="D42" s="14" t="s">
        <v>2153</v>
      </c>
      <c r="E42" s="61"/>
      <c r="F42" s="61"/>
      <c r="G42" s="61"/>
      <c r="H42" s="62">
        <f>E42+F42+G42</f>
        <v>0</v>
      </c>
      <c r="J42" s="222"/>
    </row>
    <row r="43" spans="1:10" ht="45">
      <c r="A43" s="222" t="s">
        <v>1553</v>
      </c>
      <c r="B43" s="222"/>
      <c r="C43" s="222"/>
      <c r="D43" s="14" t="s">
        <v>2154</v>
      </c>
      <c r="E43" s="61"/>
      <c r="F43" s="61"/>
      <c r="G43" s="61"/>
      <c r="H43" s="62">
        <f>E43+F43+G43</f>
        <v>0</v>
      </c>
      <c r="J43" s="222"/>
    </row>
    <row r="44" spans="1:10" ht="30">
      <c r="A44" s="222" t="s">
        <v>1554</v>
      </c>
      <c r="B44" s="222"/>
      <c r="C44" s="222"/>
      <c r="D44" s="14" t="s">
        <v>2155</v>
      </c>
      <c r="E44" s="124"/>
      <c r="F44" s="124"/>
      <c r="G44" s="124"/>
      <c r="H44" s="62">
        <f t="shared" ref="H44:H59" si="0">E44+F44+G44</f>
        <v>0</v>
      </c>
      <c r="J44" s="222"/>
    </row>
    <row r="45" spans="1:10" ht="30">
      <c r="A45" s="222" t="s">
        <v>1555</v>
      </c>
      <c r="B45" s="222"/>
      <c r="C45" s="222"/>
      <c r="D45" s="14" t="s">
        <v>2156</v>
      </c>
      <c r="E45" s="62">
        <f>E46+E47+E48+E52</f>
        <v>0</v>
      </c>
      <c r="F45" s="62">
        <f>F46+F47+F48+F52</f>
        <v>0</v>
      </c>
      <c r="G45" s="62">
        <f>G46+G47+G48+G52</f>
        <v>0</v>
      </c>
      <c r="H45" s="62">
        <f t="shared" si="0"/>
        <v>0</v>
      </c>
      <c r="J45" s="222"/>
    </row>
    <row r="46" spans="1:10">
      <c r="A46" s="222" t="s">
        <v>1556</v>
      </c>
      <c r="B46" s="222"/>
      <c r="C46" s="222"/>
      <c r="D46" s="14" t="s">
        <v>2157</v>
      </c>
      <c r="E46" s="61"/>
      <c r="F46" s="61"/>
      <c r="G46" s="61"/>
      <c r="H46" s="62">
        <f t="shared" si="0"/>
        <v>0</v>
      </c>
      <c r="J46" s="222"/>
    </row>
    <row r="47" spans="1:10">
      <c r="A47" s="222" t="s">
        <v>1557</v>
      </c>
      <c r="B47" s="222"/>
      <c r="C47" s="222"/>
      <c r="D47" s="14" t="s">
        <v>2158</v>
      </c>
      <c r="E47" s="61"/>
      <c r="F47" s="61"/>
      <c r="G47" s="61"/>
      <c r="H47" s="62">
        <f t="shared" si="0"/>
        <v>0</v>
      </c>
      <c r="J47" s="222"/>
    </row>
    <row r="48" spans="1:10">
      <c r="A48" s="222" t="s">
        <v>1558</v>
      </c>
      <c r="B48" s="222"/>
      <c r="C48" s="222"/>
      <c r="D48" s="14" t="s">
        <v>2159</v>
      </c>
      <c r="E48" s="62">
        <f>E49+E50+E51</f>
        <v>0</v>
      </c>
      <c r="F48" s="62">
        <f>F49+F50+F51</f>
        <v>0</v>
      </c>
      <c r="G48" s="62">
        <f>G49+G50+G51</f>
        <v>0</v>
      </c>
      <c r="H48" s="62">
        <f t="shared" si="0"/>
        <v>0</v>
      </c>
      <c r="J48" s="222"/>
    </row>
    <row r="49" spans="1:10">
      <c r="A49" s="222" t="s">
        <v>1559</v>
      </c>
      <c r="B49" s="222"/>
      <c r="C49" s="222"/>
      <c r="D49" s="14" t="s">
        <v>2160</v>
      </c>
      <c r="E49" s="61"/>
      <c r="F49" s="61"/>
      <c r="G49" s="61"/>
      <c r="H49" s="62">
        <f t="shared" si="0"/>
        <v>0</v>
      </c>
      <c r="J49" s="222"/>
    </row>
    <row r="50" spans="1:10" ht="30">
      <c r="A50" s="222" t="s">
        <v>2145</v>
      </c>
      <c r="B50" s="222"/>
      <c r="C50" s="222"/>
      <c r="D50" s="14" t="s">
        <v>1889</v>
      </c>
      <c r="E50" s="61"/>
      <c r="F50" s="61"/>
      <c r="G50" s="61"/>
      <c r="H50" s="62">
        <f t="shared" si="0"/>
        <v>0</v>
      </c>
      <c r="J50" s="222"/>
    </row>
    <row r="51" spans="1:10">
      <c r="A51" s="222" t="s">
        <v>2146</v>
      </c>
      <c r="B51" s="222"/>
      <c r="C51" s="222"/>
      <c r="D51" s="14" t="s">
        <v>1890</v>
      </c>
      <c r="E51" s="61"/>
      <c r="F51" s="61"/>
      <c r="G51" s="61"/>
      <c r="H51" s="62">
        <f t="shared" si="0"/>
        <v>0</v>
      </c>
      <c r="J51" s="222"/>
    </row>
    <row r="52" spans="1:10" ht="45">
      <c r="A52" s="222" t="s">
        <v>2147</v>
      </c>
      <c r="B52" s="222"/>
      <c r="C52" s="222"/>
      <c r="D52" s="14" t="s">
        <v>957</v>
      </c>
      <c r="E52" s="61"/>
      <c r="F52" s="61"/>
      <c r="G52" s="61"/>
      <c r="H52" s="62">
        <f t="shared" si="0"/>
        <v>0</v>
      </c>
      <c r="J52" s="222"/>
    </row>
    <row r="53" spans="1:10">
      <c r="A53" s="222" t="s">
        <v>2148</v>
      </c>
      <c r="B53" s="222"/>
      <c r="C53" s="222"/>
      <c r="D53" s="14" t="s">
        <v>958</v>
      </c>
      <c r="E53" s="61"/>
      <c r="F53" s="61"/>
      <c r="G53" s="61"/>
      <c r="H53" s="62">
        <f t="shared" si="0"/>
        <v>0</v>
      </c>
      <c r="J53" s="222"/>
    </row>
    <row r="54" spans="1:10">
      <c r="A54" s="222" t="s">
        <v>1643</v>
      </c>
      <c r="B54" s="222"/>
      <c r="C54" s="222"/>
      <c r="D54" s="14" t="s">
        <v>1546</v>
      </c>
      <c r="E54" s="61"/>
      <c r="F54" s="61"/>
      <c r="G54" s="61"/>
      <c r="H54" s="62">
        <f t="shared" si="0"/>
        <v>0</v>
      </c>
      <c r="J54" s="222"/>
    </row>
    <row r="55" spans="1:10" ht="30">
      <c r="A55" s="222" t="s">
        <v>1644</v>
      </c>
      <c r="B55" s="222"/>
      <c r="C55" s="222"/>
      <c r="D55" s="14" t="s">
        <v>1547</v>
      </c>
      <c r="E55" s="61"/>
      <c r="F55" s="61"/>
      <c r="G55" s="61"/>
      <c r="H55" s="62">
        <f t="shared" si="0"/>
        <v>0</v>
      </c>
      <c r="J55" s="222"/>
    </row>
    <row r="56" spans="1:10" ht="30">
      <c r="A56" s="222" t="s">
        <v>1645</v>
      </c>
      <c r="B56" s="222"/>
      <c r="C56" s="222"/>
      <c r="D56" s="14" t="s">
        <v>1548</v>
      </c>
      <c r="E56" s="19"/>
      <c r="F56" s="61"/>
      <c r="G56" s="61"/>
      <c r="H56" s="62">
        <f t="shared" si="0"/>
        <v>0</v>
      </c>
      <c r="J56" s="222"/>
    </row>
    <row r="57" spans="1:10" ht="30">
      <c r="A57" s="222" t="s">
        <v>1646</v>
      </c>
      <c r="B57" s="222"/>
      <c r="C57" s="222"/>
      <c r="D57" s="14" t="s">
        <v>1549</v>
      </c>
      <c r="E57" s="61"/>
      <c r="F57" s="61"/>
      <c r="G57" s="19"/>
      <c r="H57" s="62">
        <f t="shared" si="0"/>
        <v>0</v>
      </c>
      <c r="J57" s="222"/>
    </row>
    <row r="58" spans="1:10">
      <c r="A58" s="222" t="s">
        <v>1647</v>
      </c>
      <c r="B58" s="222"/>
      <c r="C58" s="222"/>
      <c r="D58" s="14" t="s">
        <v>1550</v>
      </c>
      <c r="E58" s="61"/>
      <c r="F58" s="61"/>
      <c r="G58" s="61"/>
      <c r="H58" s="62">
        <f t="shared" si="0"/>
        <v>0</v>
      </c>
      <c r="J58" s="222"/>
    </row>
    <row r="59" spans="1:10">
      <c r="A59" s="222" t="s">
        <v>1648</v>
      </c>
      <c r="B59" s="222"/>
      <c r="C59" s="222"/>
      <c r="D59" s="14" t="s">
        <v>1551</v>
      </c>
      <c r="E59" s="62">
        <f>E40+E41-E45+E56-E57+E58</f>
        <v>0</v>
      </c>
      <c r="F59" s="62">
        <f>F40+F41-F45+F56-F57+F58</f>
        <v>0</v>
      </c>
      <c r="G59" s="62">
        <f>G40+G41-G45+G56-G57+G58</f>
        <v>0</v>
      </c>
      <c r="H59" s="62">
        <f t="shared" si="0"/>
        <v>0</v>
      </c>
      <c r="J59" s="222"/>
    </row>
    <row r="60" spans="1:10">
      <c r="A60" s="222"/>
      <c r="B60" s="222"/>
      <c r="C60" s="222" t="s">
        <v>241</v>
      </c>
      <c r="J60" s="222"/>
    </row>
    <row r="61" spans="1:10">
      <c r="A61" s="222"/>
      <c r="B61" s="222"/>
      <c r="C61" s="222" t="s">
        <v>244</v>
      </c>
      <c r="D61" s="222"/>
      <c r="E61" s="222"/>
      <c r="F61" s="222"/>
      <c r="G61" s="222"/>
      <c r="H61" s="222"/>
      <c r="I61" s="222"/>
      <c r="J61" s="222" t="s">
        <v>245</v>
      </c>
    </row>
    <row r="69" spans="1:7" hidden="1">
      <c r="A69" s="222"/>
      <c r="B69" s="222"/>
      <c r="C69" s="222" t="s">
        <v>1929</v>
      </c>
      <c r="D69" s="222"/>
      <c r="E69" s="222"/>
      <c r="F69" s="222"/>
      <c r="G69" s="222"/>
    </row>
    <row r="70" spans="1:7" hidden="1">
      <c r="A70" s="222"/>
      <c r="B70" s="222"/>
      <c r="C70" s="222"/>
      <c r="D70" s="222"/>
      <c r="E70" s="222"/>
      <c r="F70" s="222"/>
      <c r="G70" s="222"/>
    </row>
    <row r="71" spans="1:7" hidden="1">
      <c r="A71" s="222"/>
      <c r="B71" s="222"/>
      <c r="C71" s="222"/>
      <c r="D71" s="222"/>
      <c r="E71" s="222"/>
      <c r="F71" s="222"/>
      <c r="G71" s="222"/>
    </row>
    <row r="72" spans="1:7" hidden="1">
      <c r="A72" s="222"/>
      <c r="B72" s="222"/>
      <c r="C72" s="222" t="s">
        <v>242</v>
      </c>
      <c r="D72" s="222" t="s">
        <v>819</v>
      </c>
      <c r="E72" s="222"/>
      <c r="F72" s="222" t="s">
        <v>241</v>
      </c>
      <c r="G72" s="222" t="s">
        <v>243</v>
      </c>
    </row>
    <row r="73" spans="1:7" hidden="1">
      <c r="A73" s="222"/>
      <c r="B73" s="222"/>
      <c r="C73" s="222" t="s">
        <v>461</v>
      </c>
      <c r="D73" s="117" t="s">
        <v>1775</v>
      </c>
      <c r="E73" s="119" t="str">
        <f>StartUp!G10</f>
        <v>01-Apr-2015</v>
      </c>
      <c r="F73" s="116"/>
      <c r="G73" s="222"/>
    </row>
    <row r="74" spans="1:7" hidden="1">
      <c r="A74" s="222"/>
      <c r="B74" s="222"/>
      <c r="C74" s="222" t="s">
        <v>460</v>
      </c>
      <c r="D74" s="117" t="s">
        <v>1776</v>
      </c>
      <c r="E74" s="118">
        <f>StartUp!G9</f>
        <v>0</v>
      </c>
      <c r="F74" s="116"/>
      <c r="G74" s="222"/>
    </row>
    <row r="75" spans="1:7" ht="45">
      <c r="A75" s="222"/>
      <c r="B75" s="222"/>
      <c r="C75" s="222" t="s">
        <v>819</v>
      </c>
      <c r="D75" s="12" t="s">
        <v>1930</v>
      </c>
      <c r="E75" s="31" t="s">
        <v>1991</v>
      </c>
      <c r="G75" s="222"/>
    </row>
    <row r="76" spans="1:7" hidden="1">
      <c r="A76" s="222"/>
      <c r="B76" s="222"/>
      <c r="C76" s="222" t="s">
        <v>241</v>
      </c>
      <c r="G76" s="222"/>
    </row>
    <row r="77" spans="1:7" ht="30">
      <c r="A77" s="222" t="s">
        <v>1941</v>
      </c>
      <c r="B77" s="222"/>
      <c r="C77" s="222"/>
      <c r="D77" s="14" t="s">
        <v>1931</v>
      </c>
      <c r="E77" s="61"/>
      <c r="G77" s="222"/>
    </row>
    <row r="78" spans="1:7" ht="30">
      <c r="A78" s="222" t="s">
        <v>1942</v>
      </c>
      <c r="B78" s="222"/>
      <c r="C78" s="222"/>
      <c r="D78" s="14" t="s">
        <v>1932</v>
      </c>
      <c r="E78" s="61"/>
      <c r="G78" s="222"/>
    </row>
    <row r="79" spans="1:7">
      <c r="A79" s="222" t="s">
        <v>1943</v>
      </c>
      <c r="B79" s="222"/>
      <c r="C79" s="222"/>
      <c r="D79" s="14" t="s">
        <v>1933</v>
      </c>
      <c r="E79" s="62">
        <f>E80+E83+E84</f>
        <v>0</v>
      </c>
      <c r="G79" s="222"/>
    </row>
    <row r="80" spans="1:7">
      <c r="A80" s="222" t="s">
        <v>1944</v>
      </c>
      <c r="B80" s="222"/>
      <c r="C80" s="222"/>
      <c r="D80" s="14" t="s">
        <v>1934</v>
      </c>
      <c r="E80" s="62">
        <f>E81+E82</f>
        <v>0</v>
      </c>
      <c r="G80" s="222"/>
    </row>
    <row r="81" spans="1:7">
      <c r="A81" s="222" t="s">
        <v>1945</v>
      </c>
      <c r="B81" s="222"/>
      <c r="C81" s="222"/>
      <c r="D81" s="14" t="s">
        <v>1935</v>
      </c>
      <c r="E81" s="61"/>
      <c r="G81" s="222"/>
    </row>
    <row r="82" spans="1:7">
      <c r="A82" s="222" t="s">
        <v>1946</v>
      </c>
      <c r="B82" s="222"/>
      <c r="C82" s="222"/>
      <c r="D82" s="14" t="s">
        <v>1936</v>
      </c>
      <c r="E82" s="61"/>
      <c r="G82" s="222"/>
    </row>
    <row r="83" spans="1:7">
      <c r="A83" s="222" t="s">
        <v>1947</v>
      </c>
      <c r="B83" s="222"/>
      <c r="C83" s="222"/>
      <c r="D83" s="14" t="s">
        <v>1937</v>
      </c>
      <c r="E83" s="61"/>
      <c r="G83" s="222"/>
    </row>
    <row r="84" spans="1:7">
      <c r="A84" s="222" t="s">
        <v>1948</v>
      </c>
      <c r="B84" s="222"/>
      <c r="C84" s="222"/>
      <c r="D84" s="14" t="s">
        <v>1938</v>
      </c>
      <c r="E84" s="61"/>
      <c r="G84" s="222"/>
    </row>
    <row r="85" spans="1:7" ht="30">
      <c r="A85" s="222" t="s">
        <v>1941</v>
      </c>
      <c r="B85" s="222"/>
      <c r="C85" s="222"/>
      <c r="D85" s="14" t="s">
        <v>1939</v>
      </c>
      <c r="E85" s="62">
        <f>E77+E78-E79</f>
        <v>0</v>
      </c>
      <c r="G85" s="222"/>
    </row>
    <row r="86" spans="1:7" ht="30">
      <c r="A86" s="222" t="s">
        <v>1275</v>
      </c>
      <c r="B86" s="222"/>
      <c r="C86" s="222"/>
      <c r="D86" s="14" t="s">
        <v>1940</v>
      </c>
      <c r="E86" s="61"/>
      <c r="G86" s="222"/>
    </row>
    <row r="87" spans="1:7">
      <c r="A87" s="222"/>
      <c r="B87" s="222"/>
      <c r="C87" s="222" t="s">
        <v>241</v>
      </c>
      <c r="G87" s="222"/>
    </row>
    <row r="88" spans="1:7">
      <c r="A88" s="222"/>
      <c r="B88" s="222"/>
      <c r="C88" s="222" t="s">
        <v>244</v>
      </c>
      <c r="D88" s="222"/>
      <c r="E88" s="222"/>
      <c r="F88" s="222"/>
      <c r="G88" s="222" t="s">
        <v>245</v>
      </c>
    </row>
    <row r="97" spans="1:8">
      <c r="A97" s="222"/>
      <c r="B97" s="222"/>
      <c r="C97" s="222" t="s">
        <v>1276</v>
      </c>
      <c r="D97" s="222"/>
      <c r="E97" s="222"/>
      <c r="F97" s="222"/>
      <c r="G97" s="222"/>
      <c r="H97" s="222"/>
    </row>
    <row r="98" spans="1:8">
      <c r="A98" s="222"/>
      <c r="B98" s="222"/>
      <c r="C98" s="222"/>
      <c r="D98" s="222"/>
      <c r="E98" s="222"/>
      <c r="F98" s="222"/>
      <c r="G98" s="222"/>
      <c r="H98" s="222"/>
    </row>
    <row r="99" spans="1:8">
      <c r="A99" s="222"/>
      <c r="B99" s="222"/>
      <c r="C99" s="222"/>
      <c r="D99" s="222"/>
      <c r="E99" s="222" t="s">
        <v>103</v>
      </c>
      <c r="F99" s="222" t="s">
        <v>103</v>
      </c>
      <c r="G99" s="222"/>
      <c r="H99" s="222"/>
    </row>
    <row r="100" spans="1:8">
      <c r="A100" s="222"/>
      <c r="B100" s="222"/>
      <c r="C100" s="222" t="s">
        <v>242</v>
      </c>
      <c r="D100" s="222" t="s">
        <v>819</v>
      </c>
      <c r="E100" s="222"/>
      <c r="F100" s="222"/>
      <c r="G100" s="222" t="s">
        <v>241</v>
      </c>
      <c r="H100" s="222" t="s">
        <v>243</v>
      </c>
    </row>
    <row r="101" spans="1:8" ht="45" customHeight="1">
      <c r="A101" s="222"/>
      <c r="B101" s="222"/>
      <c r="C101" s="222" t="s">
        <v>819</v>
      </c>
      <c r="D101" s="230" t="s">
        <v>1277</v>
      </c>
      <c r="E101" s="231"/>
      <c r="F101" s="112" t="s">
        <v>1991</v>
      </c>
      <c r="H101" s="222"/>
    </row>
    <row r="102" spans="1:8">
      <c r="A102" s="222"/>
      <c r="B102" s="222"/>
      <c r="C102" s="222" t="s">
        <v>819</v>
      </c>
      <c r="D102" s="12" t="s">
        <v>1247</v>
      </c>
      <c r="E102" s="17" t="s">
        <v>1248</v>
      </c>
      <c r="F102" s="17" t="s">
        <v>1249</v>
      </c>
      <c r="H102" s="222"/>
    </row>
    <row r="103" spans="1:8" hidden="1">
      <c r="A103" s="222"/>
      <c r="B103" s="222"/>
      <c r="C103" s="222" t="s">
        <v>241</v>
      </c>
      <c r="H103" s="222"/>
    </row>
    <row r="104" spans="1:8">
      <c r="A104" s="222"/>
      <c r="B104" s="222" t="s">
        <v>1572</v>
      </c>
      <c r="C104" s="222"/>
      <c r="D104" s="14" t="s">
        <v>1250</v>
      </c>
      <c r="E104" s="61"/>
      <c r="F104" s="61"/>
      <c r="H104" s="222"/>
    </row>
    <row r="105" spans="1:8" ht="30">
      <c r="A105" s="222"/>
      <c r="B105" s="222" t="s">
        <v>1572</v>
      </c>
      <c r="C105" s="222"/>
      <c r="D105" s="14" t="s">
        <v>1251</v>
      </c>
      <c r="E105" s="61"/>
      <c r="F105" s="61"/>
      <c r="H105" s="222"/>
    </row>
    <row r="106" spans="1:8">
      <c r="A106" s="222"/>
      <c r="B106" s="222" t="s">
        <v>1572</v>
      </c>
      <c r="C106" s="222"/>
      <c r="D106" s="14" t="s">
        <v>1252</v>
      </c>
      <c r="E106" s="61"/>
      <c r="F106" s="61"/>
      <c r="H106" s="222"/>
    </row>
    <row r="107" spans="1:8" ht="30">
      <c r="A107" s="222"/>
      <c r="B107" s="222" t="s">
        <v>1572</v>
      </c>
      <c r="C107" s="222"/>
      <c r="D107" s="14" t="s">
        <v>1253</v>
      </c>
      <c r="E107" s="61"/>
      <c r="F107" s="61"/>
      <c r="H107" s="222"/>
    </row>
    <row r="108" spans="1:8">
      <c r="A108" s="222"/>
      <c r="B108" s="222"/>
      <c r="C108" s="222"/>
      <c r="D108" s="230" t="s">
        <v>445</v>
      </c>
      <c r="E108" s="231"/>
      <c r="F108" s="232"/>
      <c r="H108" s="222"/>
    </row>
    <row r="109" spans="1:8">
      <c r="A109" s="222"/>
      <c r="B109" s="222" t="s">
        <v>1573</v>
      </c>
      <c r="C109" s="222"/>
      <c r="D109" s="14" t="s">
        <v>446</v>
      </c>
      <c r="E109" s="61"/>
      <c r="F109" s="61"/>
      <c r="H109" s="222"/>
    </row>
    <row r="110" spans="1:8">
      <c r="A110" s="222"/>
      <c r="B110" s="222" t="s">
        <v>1573</v>
      </c>
      <c r="C110" s="222"/>
      <c r="D110" s="14" t="s">
        <v>447</v>
      </c>
      <c r="E110" s="61"/>
      <c r="F110" s="61"/>
      <c r="H110" s="222"/>
    </row>
    <row r="111" spans="1:8">
      <c r="A111" s="222"/>
      <c r="B111" s="222" t="s">
        <v>1573</v>
      </c>
      <c r="C111" s="222"/>
      <c r="D111" s="14" t="s">
        <v>727</v>
      </c>
      <c r="E111" s="19"/>
      <c r="F111" s="61"/>
      <c r="H111" s="222"/>
    </row>
    <row r="112" spans="1:8">
      <c r="A112" s="222"/>
      <c r="B112" s="222" t="s">
        <v>1573</v>
      </c>
      <c r="C112" s="222"/>
      <c r="D112" s="14" t="s">
        <v>344</v>
      </c>
      <c r="E112" s="61"/>
      <c r="F112" s="61"/>
      <c r="H112" s="222"/>
    </row>
    <row r="113" spans="1:8">
      <c r="A113" s="222"/>
      <c r="B113" s="222" t="s">
        <v>1573</v>
      </c>
      <c r="C113" s="222"/>
      <c r="D113" s="14" t="s">
        <v>345</v>
      </c>
      <c r="E113" s="19"/>
      <c r="F113" s="61"/>
      <c r="H113" s="222"/>
    </row>
    <row r="114" spans="1:8" ht="18.75" customHeight="1">
      <c r="A114" s="222"/>
      <c r="B114" s="222"/>
      <c r="C114" s="222"/>
      <c r="D114" s="230" t="s">
        <v>346</v>
      </c>
      <c r="E114" s="231"/>
      <c r="F114" s="232"/>
      <c r="H114" s="222"/>
    </row>
    <row r="115" spans="1:8">
      <c r="A115" s="222"/>
      <c r="B115" s="222" t="s">
        <v>102</v>
      </c>
      <c r="C115" s="222"/>
      <c r="D115" s="14" t="s">
        <v>347</v>
      </c>
      <c r="E115" s="61"/>
      <c r="F115" s="61"/>
      <c r="H115" s="222"/>
    </row>
    <row r="116" spans="1:8">
      <c r="A116" s="222"/>
      <c r="B116" s="222" t="s">
        <v>102</v>
      </c>
      <c r="C116" s="222"/>
      <c r="D116" s="14" t="s">
        <v>348</v>
      </c>
      <c r="E116" s="61"/>
      <c r="F116" s="61"/>
      <c r="H116" s="222"/>
    </row>
    <row r="117" spans="1:8">
      <c r="A117" s="222"/>
      <c r="B117" s="222" t="s">
        <v>102</v>
      </c>
      <c r="C117" s="222"/>
      <c r="D117" s="14" t="s">
        <v>349</v>
      </c>
      <c r="E117" s="61"/>
      <c r="F117" s="61"/>
      <c r="H117" s="222"/>
    </row>
    <row r="118" spans="1:8">
      <c r="A118" s="222"/>
      <c r="B118" s="222" t="s">
        <v>102</v>
      </c>
      <c r="C118" s="222"/>
      <c r="D118" s="14" t="s">
        <v>350</v>
      </c>
      <c r="E118" s="61"/>
      <c r="F118" s="61"/>
      <c r="H118" s="222"/>
    </row>
    <row r="119" spans="1:8">
      <c r="A119" s="222"/>
      <c r="B119" s="222" t="s">
        <v>102</v>
      </c>
      <c r="C119" s="222"/>
      <c r="D119" s="14" t="s">
        <v>351</v>
      </c>
      <c r="E119" s="61"/>
      <c r="F119" s="61"/>
      <c r="H119" s="222"/>
    </row>
    <row r="120" spans="1:8">
      <c r="A120" s="222"/>
      <c r="B120" s="222" t="s">
        <v>102</v>
      </c>
      <c r="C120" s="222"/>
      <c r="D120" s="14" t="s">
        <v>352</v>
      </c>
      <c r="E120" s="61"/>
      <c r="F120" s="61"/>
      <c r="H120" s="222"/>
    </row>
    <row r="121" spans="1:8" ht="30">
      <c r="A121" s="222"/>
      <c r="B121" s="222" t="s">
        <v>102</v>
      </c>
      <c r="C121" s="222"/>
      <c r="D121" s="14" t="s">
        <v>353</v>
      </c>
      <c r="E121" s="61"/>
      <c r="F121" s="61"/>
      <c r="H121" s="222"/>
    </row>
    <row r="122" spans="1:8" ht="30">
      <c r="A122" s="222"/>
      <c r="B122" s="222" t="s">
        <v>102</v>
      </c>
      <c r="C122" s="222"/>
      <c r="D122" s="14" t="s">
        <v>354</v>
      </c>
      <c r="E122" s="61"/>
      <c r="F122" s="61"/>
      <c r="H122" s="222"/>
    </row>
    <row r="123" spans="1:8" ht="30">
      <c r="A123" s="222"/>
      <c r="B123" s="222" t="s">
        <v>102</v>
      </c>
      <c r="C123" s="222"/>
      <c r="D123" s="14" t="s">
        <v>355</v>
      </c>
      <c r="E123" s="61"/>
      <c r="F123" s="61"/>
      <c r="H123" s="222"/>
    </row>
    <row r="124" spans="1:8">
      <c r="A124" s="222"/>
      <c r="B124" s="222"/>
      <c r="C124" s="222" t="s">
        <v>241</v>
      </c>
      <c r="H124" s="222"/>
    </row>
    <row r="125" spans="1:8">
      <c r="A125" s="222"/>
      <c r="B125" s="222"/>
      <c r="C125" s="222" t="s">
        <v>244</v>
      </c>
      <c r="D125" s="222"/>
      <c r="E125" s="222"/>
      <c r="F125" s="222"/>
      <c r="G125" s="222"/>
      <c r="H125" s="222" t="s">
        <v>245</v>
      </c>
    </row>
  </sheetData>
  <mergeCells count="8">
    <mergeCell ref="D1:K1"/>
    <mergeCell ref="D114:F114"/>
    <mergeCell ref="D108:F108"/>
    <mergeCell ref="D9:D10"/>
    <mergeCell ref="D37:D38"/>
    <mergeCell ref="E37:H37"/>
    <mergeCell ref="D101:E101"/>
    <mergeCell ref="E9:I9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18:H21 E40:G40 E42:G44 E46:G47 E49:G55 F56:G56 E57:F58 G58 H15 G14:H14 E14:E16 F13: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15:F123 E112 F111:F113 E109:F110 E104:F107 E77:E86 E59:G59 E48:G48 E45:G45 E41:G41 H40:H59 E22:H22 E17:H17 I13:I22">
      <formula1>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4"/>
  <sheetViews>
    <sheetView showGridLines="0" topLeftCell="D1" workbookViewId="0">
      <selection sqref="A1:C1048576"/>
    </sheetView>
  </sheetViews>
  <sheetFormatPr defaultColWidth="13.85546875" defaultRowHeight="15"/>
  <cols>
    <col min="1" max="3" width="13.85546875" hidden="1" customWidth="1"/>
    <col min="4" max="4" width="25.28515625" customWidth="1"/>
    <col min="5" max="9" width="28.7109375" customWidth="1"/>
  </cols>
  <sheetData>
    <row r="1" spans="1:11" ht="27.95" customHeight="1">
      <c r="A1" s="13" t="s">
        <v>104</v>
      </c>
      <c r="D1" s="225" t="s">
        <v>2179</v>
      </c>
      <c r="E1" s="225"/>
      <c r="F1" s="225"/>
      <c r="G1" s="225"/>
      <c r="H1" s="225"/>
      <c r="I1" s="225"/>
      <c r="J1" s="225"/>
      <c r="K1" s="225"/>
    </row>
    <row r="3" spans="1:11">
      <c r="E3" s="44" t="s">
        <v>1256</v>
      </c>
    </row>
    <row r="4" spans="1:11">
      <c r="I4" s="102"/>
    </row>
    <row r="5" spans="1:11" hidden="1">
      <c r="A5" s="222"/>
      <c r="B5" s="222"/>
      <c r="C5" s="222" t="s">
        <v>105</v>
      </c>
      <c r="D5" s="222"/>
      <c r="E5" s="222"/>
      <c r="F5" s="222"/>
      <c r="G5" s="222"/>
      <c r="H5" s="222"/>
      <c r="I5" s="222"/>
      <c r="J5" s="222"/>
      <c r="K5" s="222"/>
    </row>
    <row r="6" spans="1:11" hidden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1" hidden="1">
      <c r="A7" s="222"/>
      <c r="B7" s="222"/>
      <c r="C7" s="222"/>
      <c r="D7" s="222"/>
      <c r="E7" s="222" t="s">
        <v>1274</v>
      </c>
      <c r="F7" s="222" t="s">
        <v>1875</v>
      </c>
      <c r="G7" s="222" t="s">
        <v>1876</v>
      </c>
      <c r="H7" s="222" t="s">
        <v>492</v>
      </c>
      <c r="I7" s="222" t="s">
        <v>794</v>
      </c>
      <c r="J7" s="222"/>
      <c r="K7" s="222"/>
    </row>
    <row r="8" spans="1:11" hidden="1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 t="s">
        <v>241</v>
      </c>
      <c r="K8" s="222" t="s">
        <v>243</v>
      </c>
    </row>
    <row r="9" spans="1:11" ht="15" customHeight="1">
      <c r="A9" s="222"/>
      <c r="B9" s="222"/>
      <c r="C9" s="222" t="s">
        <v>819</v>
      </c>
      <c r="D9" s="275" t="s">
        <v>1991</v>
      </c>
      <c r="E9" s="276"/>
      <c r="F9" s="276"/>
      <c r="G9" s="276"/>
      <c r="H9" s="276"/>
      <c r="I9" s="277"/>
      <c r="K9" s="222"/>
    </row>
    <row r="10" spans="1:11">
      <c r="A10" s="222"/>
      <c r="B10" s="222"/>
      <c r="C10" s="222" t="s">
        <v>819</v>
      </c>
      <c r="D10" s="21" t="s">
        <v>106</v>
      </c>
      <c r="E10" s="21" t="s">
        <v>1473</v>
      </c>
      <c r="F10" s="21" t="s">
        <v>1474</v>
      </c>
      <c r="G10" s="21" t="s">
        <v>1475</v>
      </c>
      <c r="H10" s="21" t="s">
        <v>1476</v>
      </c>
      <c r="I10" s="21" t="s">
        <v>2102</v>
      </c>
      <c r="K10" s="222"/>
    </row>
    <row r="11" spans="1:11" hidden="1">
      <c r="A11" s="222"/>
      <c r="B11" s="222"/>
      <c r="C11" s="222" t="s">
        <v>241</v>
      </c>
      <c r="K11" s="222"/>
    </row>
    <row r="12" spans="1:11" ht="61.5" customHeight="1">
      <c r="A12" s="222" t="s">
        <v>786</v>
      </c>
      <c r="B12" s="222"/>
      <c r="C12" s="222"/>
      <c r="D12" s="14" t="s">
        <v>1577</v>
      </c>
      <c r="E12" s="61"/>
      <c r="F12" s="61"/>
      <c r="G12" s="61"/>
      <c r="H12" s="61"/>
      <c r="I12" s="62">
        <f>SUM(E12:H12)</f>
        <v>0</v>
      </c>
      <c r="K12" s="222"/>
    </row>
    <row r="13" spans="1:11" ht="45" customHeight="1">
      <c r="A13" s="222" t="s">
        <v>787</v>
      </c>
      <c r="B13" s="222"/>
      <c r="C13" s="222"/>
      <c r="D13" s="14" t="s">
        <v>10</v>
      </c>
      <c r="E13" s="61"/>
      <c r="F13" s="61"/>
      <c r="G13" s="61"/>
      <c r="H13" s="61"/>
      <c r="I13" s="62">
        <f t="shared" ref="I13:I20" si="0">SUM(E13:H13)</f>
        <v>0</v>
      </c>
      <c r="K13" s="222"/>
    </row>
    <row r="14" spans="1:11" ht="65.25" customHeight="1">
      <c r="A14" s="222" t="s">
        <v>1554</v>
      </c>
      <c r="B14" s="222"/>
      <c r="C14" s="222"/>
      <c r="D14" s="14" t="s">
        <v>1578</v>
      </c>
      <c r="E14" s="61"/>
      <c r="F14" s="124"/>
      <c r="G14" s="61"/>
      <c r="H14" s="61"/>
      <c r="I14" s="62">
        <f t="shared" si="0"/>
        <v>0</v>
      </c>
      <c r="K14" s="222"/>
    </row>
    <row r="15" spans="1:11">
      <c r="A15" s="222" t="s">
        <v>788</v>
      </c>
      <c r="B15" s="222"/>
      <c r="C15" s="222"/>
      <c r="D15" s="14" t="s">
        <v>11</v>
      </c>
      <c r="E15" s="61"/>
      <c r="F15" s="61"/>
      <c r="G15" s="61"/>
      <c r="H15" s="61"/>
      <c r="I15" s="62">
        <f t="shared" si="0"/>
        <v>0</v>
      </c>
      <c r="K15" s="222"/>
    </row>
    <row r="16" spans="1:11">
      <c r="A16" s="222" t="s">
        <v>789</v>
      </c>
      <c r="B16" s="222"/>
      <c r="C16" s="222"/>
      <c r="D16" s="14" t="s">
        <v>12</v>
      </c>
      <c r="E16" s="61"/>
      <c r="F16" s="61"/>
      <c r="G16" s="61"/>
      <c r="H16" s="61"/>
      <c r="I16" s="62">
        <f t="shared" si="0"/>
        <v>0</v>
      </c>
      <c r="K16" s="222"/>
    </row>
    <row r="17" spans="1:11" ht="58.5" customHeight="1">
      <c r="A17" s="222" t="s">
        <v>790</v>
      </c>
      <c r="B17" s="222"/>
      <c r="C17" s="222"/>
      <c r="D17" s="75" t="s">
        <v>258</v>
      </c>
      <c r="E17" s="61"/>
      <c r="F17" s="61"/>
      <c r="G17" s="61"/>
      <c r="H17" s="61"/>
      <c r="I17" s="62">
        <f t="shared" si="0"/>
        <v>0</v>
      </c>
      <c r="K17" s="222"/>
    </row>
    <row r="18" spans="1:11" ht="48.75" customHeight="1">
      <c r="A18" s="222" t="s">
        <v>791</v>
      </c>
      <c r="B18" s="222"/>
      <c r="C18" s="222"/>
      <c r="D18" s="14" t="s">
        <v>781</v>
      </c>
      <c r="E18" s="62">
        <f>E12+E13+E14-E15-E16+E17</f>
        <v>0</v>
      </c>
      <c r="F18" s="62">
        <f>F12+F13+F14-F15-F16+F17</f>
        <v>0</v>
      </c>
      <c r="G18" s="62">
        <f>G12+G13+G14-G15-G16+G17</f>
        <v>0</v>
      </c>
      <c r="H18" s="62">
        <f>H12+H13+H14-H15-H16+H17</f>
        <v>0</v>
      </c>
      <c r="I18" s="62">
        <f>SUM(E18:H18)</f>
        <v>0</v>
      </c>
      <c r="K18" s="222"/>
    </row>
    <row r="19" spans="1:11" ht="56.25" customHeight="1">
      <c r="A19" s="222" t="s">
        <v>792</v>
      </c>
      <c r="B19" s="222"/>
      <c r="C19" s="222"/>
      <c r="D19" s="14" t="s">
        <v>782</v>
      </c>
      <c r="E19" s="61"/>
      <c r="F19" s="61"/>
      <c r="G19" s="61"/>
      <c r="H19" s="61"/>
      <c r="I19" s="62">
        <f t="shared" si="0"/>
        <v>0</v>
      </c>
      <c r="K19" s="222"/>
    </row>
    <row r="20" spans="1:11" ht="30">
      <c r="A20" s="222" t="s">
        <v>793</v>
      </c>
      <c r="B20" s="222"/>
      <c r="C20" s="222"/>
      <c r="D20" s="14" t="s">
        <v>783</v>
      </c>
      <c r="E20" s="61"/>
      <c r="F20" s="61"/>
      <c r="G20" s="61"/>
      <c r="H20" s="61"/>
      <c r="I20" s="62">
        <f t="shared" si="0"/>
        <v>0</v>
      </c>
      <c r="K20" s="222"/>
    </row>
    <row r="21" spans="1:11" ht="45">
      <c r="A21" s="222" t="s">
        <v>1691</v>
      </c>
      <c r="B21" s="222"/>
      <c r="C21" s="222"/>
      <c r="D21" s="14" t="s">
        <v>784</v>
      </c>
      <c r="E21" s="62">
        <f>E19-E20</f>
        <v>0</v>
      </c>
      <c r="F21" s="62">
        <f>F19-F20</f>
        <v>0</v>
      </c>
      <c r="G21" s="62">
        <f>G19-G20</f>
        <v>0</v>
      </c>
      <c r="H21" s="62">
        <f>H19-H20</f>
        <v>0</v>
      </c>
      <c r="I21" s="62">
        <f>I19-I20</f>
        <v>0</v>
      </c>
      <c r="K21" s="222"/>
    </row>
    <row r="22" spans="1:11">
      <c r="A22" s="222"/>
      <c r="B22" s="222"/>
      <c r="C22" s="222"/>
      <c r="D22" s="246" t="s">
        <v>785</v>
      </c>
      <c r="E22" s="233"/>
      <c r="F22" s="233"/>
      <c r="G22" s="233"/>
      <c r="H22" s="233"/>
      <c r="I22" s="245"/>
      <c r="K22" s="222"/>
    </row>
    <row r="23" spans="1:11" hidden="1">
      <c r="A23" s="222"/>
      <c r="B23" s="222"/>
      <c r="C23" s="222" t="s">
        <v>241</v>
      </c>
      <c r="K23" s="222"/>
    </row>
    <row r="24" spans="1:11" hidden="1">
      <c r="A24" s="222"/>
      <c r="B24" s="222"/>
      <c r="C24" s="222" t="s">
        <v>244</v>
      </c>
      <c r="D24" s="222"/>
      <c r="E24" s="222"/>
      <c r="F24" s="222"/>
      <c r="G24" s="222"/>
      <c r="H24" s="222"/>
      <c r="I24" s="222"/>
      <c r="J24" s="222"/>
      <c r="K24" s="222" t="s">
        <v>245</v>
      </c>
    </row>
  </sheetData>
  <mergeCells count="3">
    <mergeCell ref="D22:I22"/>
    <mergeCell ref="D1:K1"/>
    <mergeCell ref="D9:I9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21:H21 E17:H18 I12:I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:H16 E19:H20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M96"/>
  <sheetViews>
    <sheetView showGridLines="0" topLeftCell="D1" workbookViewId="0">
      <selection sqref="A1:C1048576"/>
    </sheetView>
  </sheetViews>
  <sheetFormatPr defaultRowHeight="15"/>
  <cols>
    <col min="1" max="1" width="26.140625" hidden="1" customWidth="1"/>
    <col min="2" max="2" width="28.28515625" hidden="1" customWidth="1"/>
    <col min="3" max="3" width="33.28515625" hidden="1" customWidth="1"/>
    <col min="4" max="4" width="47.42578125" customWidth="1"/>
    <col min="5" max="11" width="28.7109375" customWidth="1"/>
  </cols>
  <sheetData>
    <row r="1" spans="1:13" ht="27.95" customHeight="1">
      <c r="A1" s="13" t="s">
        <v>762</v>
      </c>
      <c r="D1" s="225" t="s">
        <v>2180</v>
      </c>
      <c r="E1" s="225"/>
      <c r="F1" s="225"/>
      <c r="G1" s="225"/>
      <c r="H1" s="225"/>
      <c r="I1" s="225"/>
      <c r="J1" s="225"/>
      <c r="K1" s="225"/>
    </row>
    <row r="4" spans="1:13">
      <c r="F4" s="44" t="s">
        <v>1256</v>
      </c>
    </row>
    <row r="5" spans="1:13">
      <c r="A5" s="222"/>
      <c r="B5" s="222"/>
      <c r="C5" s="222" t="s">
        <v>763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</row>
    <row r="8" spans="1:13">
      <c r="A8" s="222"/>
      <c r="B8" s="222"/>
      <c r="C8" s="222" t="s">
        <v>242</v>
      </c>
      <c r="D8" s="222" t="s">
        <v>819</v>
      </c>
      <c r="E8" s="222" t="s">
        <v>819</v>
      </c>
      <c r="F8" s="222"/>
      <c r="G8" s="222"/>
      <c r="H8" s="222"/>
      <c r="I8" s="222"/>
      <c r="J8" s="222"/>
      <c r="K8" s="222"/>
      <c r="L8" s="222" t="s">
        <v>241</v>
      </c>
      <c r="M8" s="222" t="s">
        <v>243</v>
      </c>
    </row>
    <row r="9" spans="1:13" hidden="1">
      <c r="A9" s="222"/>
      <c r="B9" s="222"/>
      <c r="C9" s="222" t="s">
        <v>461</v>
      </c>
      <c r="D9" s="116"/>
      <c r="E9" s="117" t="s">
        <v>1775</v>
      </c>
      <c r="F9" s="119" t="str">
        <f>StartUp!G10</f>
        <v>01-Apr-2015</v>
      </c>
      <c r="G9" s="119" t="str">
        <f>StartUp!G10</f>
        <v>01-Apr-2015</v>
      </c>
      <c r="H9" s="118" t="str">
        <f>StartUp!G8</f>
        <v>01-Jul-2015</v>
      </c>
      <c r="I9" s="118" t="str">
        <f>StartUp!G8</f>
        <v>01-Jul-2015</v>
      </c>
      <c r="J9" s="119" t="str">
        <f>StartUp!G10</f>
        <v>01-Apr-2015</v>
      </c>
      <c r="K9" s="118" t="str">
        <f>StartUp!G8</f>
        <v>01-Jul-2015</v>
      </c>
      <c r="L9" s="116"/>
      <c r="M9" s="222"/>
    </row>
    <row r="10" spans="1:13" hidden="1">
      <c r="A10" s="222"/>
      <c r="B10" s="222"/>
      <c r="C10" s="222" t="s">
        <v>460</v>
      </c>
      <c r="D10" s="116"/>
      <c r="E10" s="117" t="s">
        <v>1776</v>
      </c>
      <c r="F10" s="118">
        <f>StartUp!G9</f>
        <v>0</v>
      </c>
      <c r="G10" s="118">
        <f>StartUp!G9</f>
        <v>0</v>
      </c>
      <c r="H10" s="118">
        <f>StartUp!G9</f>
        <v>0</v>
      </c>
      <c r="I10" s="118">
        <f>StartUp!G9</f>
        <v>0</v>
      </c>
      <c r="J10" s="118">
        <f>StartUp!G9</f>
        <v>0</v>
      </c>
      <c r="K10" s="118">
        <f>StartUp!G9</f>
        <v>0</v>
      </c>
      <c r="L10" s="116"/>
      <c r="M10" s="222"/>
    </row>
    <row r="11" spans="1:13">
      <c r="A11" s="222"/>
      <c r="B11" s="222"/>
      <c r="C11" s="222" t="s">
        <v>819</v>
      </c>
      <c r="D11" s="282" t="s">
        <v>1991</v>
      </c>
      <c r="E11" s="283"/>
      <c r="F11" s="283"/>
      <c r="G11" s="283"/>
      <c r="H11" s="283"/>
      <c r="I11" s="283"/>
      <c r="J11" s="283"/>
      <c r="K11" s="284"/>
      <c r="M11" s="222"/>
    </row>
    <row r="12" spans="1:13" ht="21" customHeight="1">
      <c r="A12" s="222"/>
      <c r="B12" s="222"/>
      <c r="C12" s="219" t="s">
        <v>819</v>
      </c>
      <c r="D12" s="279" t="s">
        <v>1584</v>
      </c>
      <c r="E12" s="280"/>
      <c r="F12" s="280"/>
      <c r="G12" s="280"/>
      <c r="H12" s="280"/>
      <c r="I12" s="280"/>
      <c r="J12" s="280"/>
      <c r="K12" s="281"/>
      <c r="M12" s="222"/>
    </row>
    <row r="13" spans="1:13" ht="78" customHeight="1">
      <c r="A13" s="222"/>
      <c r="B13" s="222"/>
      <c r="C13" s="219" t="s">
        <v>819</v>
      </c>
      <c r="D13" s="17" t="s">
        <v>1585</v>
      </c>
      <c r="E13" s="17" t="s">
        <v>2150</v>
      </c>
      <c r="F13" s="17" t="s">
        <v>1586</v>
      </c>
      <c r="G13" s="17" t="s">
        <v>1587</v>
      </c>
      <c r="H13" s="17" t="s">
        <v>1949</v>
      </c>
      <c r="I13" s="17" t="s">
        <v>1587</v>
      </c>
      <c r="J13" s="31" t="s">
        <v>1619</v>
      </c>
      <c r="K13" s="17" t="s">
        <v>1950</v>
      </c>
      <c r="M13" s="222"/>
    </row>
    <row r="14" spans="1:13" hidden="1">
      <c r="A14" s="222"/>
      <c r="B14" s="222"/>
      <c r="C14" s="222" t="s">
        <v>241</v>
      </c>
      <c r="M14" s="222"/>
    </row>
    <row r="15" spans="1:13">
      <c r="A15" s="142"/>
      <c r="B15" s="222" t="s">
        <v>1176</v>
      </c>
      <c r="C15" s="222"/>
      <c r="D15" s="269" t="s">
        <v>766</v>
      </c>
      <c r="E15" s="12" t="s">
        <v>764</v>
      </c>
      <c r="F15" s="66"/>
      <c r="G15" s="66"/>
      <c r="H15" s="66"/>
      <c r="I15" s="66"/>
      <c r="J15" s="66"/>
      <c r="K15" s="66"/>
      <c r="M15" s="222"/>
    </row>
    <row r="16" spans="1:13">
      <c r="A16" s="222"/>
      <c r="B16" s="222" t="s">
        <v>1176</v>
      </c>
      <c r="C16" s="222"/>
      <c r="D16" s="278"/>
      <c r="E16" s="12" t="s">
        <v>1249</v>
      </c>
      <c r="F16" s="61"/>
      <c r="G16" s="61"/>
      <c r="H16" s="61"/>
      <c r="I16" s="61"/>
      <c r="J16" s="66"/>
      <c r="K16" s="66"/>
      <c r="M16" s="222"/>
    </row>
    <row r="17" spans="1:13">
      <c r="A17" s="222"/>
      <c r="B17" s="222" t="s">
        <v>1176</v>
      </c>
      <c r="C17" s="222"/>
      <c r="D17" s="270"/>
      <c r="E17" s="12" t="s">
        <v>765</v>
      </c>
      <c r="F17" s="61"/>
      <c r="G17" s="61"/>
      <c r="H17" s="61"/>
      <c r="I17" s="61"/>
      <c r="J17" s="66"/>
      <c r="K17" s="66"/>
      <c r="M17" s="222"/>
    </row>
    <row r="18" spans="1:13">
      <c r="A18" s="222"/>
      <c r="B18" s="222" t="s">
        <v>2061</v>
      </c>
      <c r="C18" s="222"/>
      <c r="D18" s="269" t="s">
        <v>767</v>
      </c>
      <c r="E18" s="12" t="s">
        <v>764</v>
      </c>
      <c r="F18" s="66"/>
      <c r="G18" s="66"/>
      <c r="H18" s="66"/>
      <c r="I18" s="66"/>
      <c r="J18" s="19"/>
      <c r="K18" s="19"/>
      <c r="M18" s="222"/>
    </row>
    <row r="19" spans="1:13">
      <c r="A19" s="222"/>
      <c r="B19" s="222" t="s">
        <v>2061</v>
      </c>
      <c r="C19" s="222"/>
      <c r="D19" s="278"/>
      <c r="E19" s="12" t="s">
        <v>1249</v>
      </c>
      <c r="F19" s="61"/>
      <c r="G19" s="61"/>
      <c r="H19" s="61"/>
      <c r="I19" s="61"/>
      <c r="J19" s="19"/>
      <c r="K19" s="19"/>
      <c r="M19" s="222"/>
    </row>
    <row r="20" spans="1:13">
      <c r="A20" s="222"/>
      <c r="B20" s="222" t="s">
        <v>2061</v>
      </c>
      <c r="C20" s="222"/>
      <c r="D20" s="270"/>
      <c r="E20" s="12" t="s">
        <v>765</v>
      </c>
      <c r="F20" s="61"/>
      <c r="G20" s="61"/>
      <c r="H20" s="61"/>
      <c r="I20" s="61"/>
      <c r="J20" s="19"/>
      <c r="K20" s="19"/>
      <c r="M20" s="222"/>
    </row>
    <row r="21" spans="1:13">
      <c r="A21" s="222"/>
      <c r="B21" s="222" t="s">
        <v>482</v>
      </c>
      <c r="C21" s="222"/>
      <c r="D21" s="269" t="s">
        <v>768</v>
      </c>
      <c r="E21" s="12" t="s">
        <v>764</v>
      </c>
      <c r="F21" s="66"/>
      <c r="G21" s="66"/>
      <c r="H21" s="66"/>
      <c r="I21" s="66"/>
      <c r="J21" s="19"/>
      <c r="K21" s="19"/>
      <c r="M21" s="222"/>
    </row>
    <row r="22" spans="1:13">
      <c r="A22" s="222"/>
      <c r="B22" s="222" t="s">
        <v>482</v>
      </c>
      <c r="C22" s="222"/>
      <c r="D22" s="278"/>
      <c r="E22" s="12" t="s">
        <v>1249</v>
      </c>
      <c r="F22" s="61"/>
      <c r="G22" s="61"/>
      <c r="H22" s="61"/>
      <c r="I22" s="61"/>
      <c r="J22" s="19"/>
      <c r="K22" s="19"/>
      <c r="M22" s="222"/>
    </row>
    <row r="23" spans="1:13">
      <c r="A23" s="222"/>
      <c r="B23" s="222" t="s">
        <v>482</v>
      </c>
      <c r="C23" s="222"/>
      <c r="D23" s="270"/>
      <c r="E23" s="12" t="s">
        <v>765</v>
      </c>
      <c r="F23" s="61"/>
      <c r="G23" s="61"/>
      <c r="H23" s="61"/>
      <c r="I23" s="61"/>
      <c r="J23" s="19"/>
      <c r="K23" s="19"/>
      <c r="M23" s="222"/>
    </row>
    <row r="24" spans="1:13">
      <c r="A24" s="222"/>
      <c r="B24" s="222" t="s">
        <v>483</v>
      </c>
      <c r="C24" s="222"/>
      <c r="D24" s="269" t="s">
        <v>769</v>
      </c>
      <c r="E24" s="12" t="s">
        <v>764</v>
      </c>
      <c r="F24" s="66"/>
      <c r="G24" s="66"/>
      <c r="H24" s="66"/>
      <c r="I24" s="66"/>
      <c r="J24" s="19"/>
      <c r="K24" s="19"/>
      <c r="M24" s="222"/>
    </row>
    <row r="25" spans="1:13">
      <c r="A25" s="222"/>
      <c r="B25" s="222" t="s">
        <v>483</v>
      </c>
      <c r="C25" s="222"/>
      <c r="D25" s="278"/>
      <c r="E25" s="12" t="s">
        <v>1249</v>
      </c>
      <c r="F25" s="61"/>
      <c r="G25" s="61"/>
      <c r="H25" s="61"/>
      <c r="I25" s="61"/>
      <c r="J25" s="19"/>
      <c r="K25" s="19"/>
      <c r="M25" s="222"/>
    </row>
    <row r="26" spans="1:13">
      <c r="A26" s="222"/>
      <c r="B26" s="222" t="s">
        <v>483</v>
      </c>
      <c r="C26" s="222"/>
      <c r="D26" s="270"/>
      <c r="E26" s="12" t="s">
        <v>765</v>
      </c>
      <c r="F26" s="61"/>
      <c r="G26" s="61"/>
      <c r="H26" s="61"/>
      <c r="I26" s="61"/>
      <c r="J26" s="19"/>
      <c r="K26" s="19"/>
      <c r="M26" s="222"/>
    </row>
    <row r="27" spans="1:13">
      <c r="A27" s="222"/>
      <c r="B27" s="222" t="s">
        <v>484</v>
      </c>
      <c r="C27" s="222"/>
      <c r="D27" s="269" t="s">
        <v>2102</v>
      </c>
      <c r="E27" s="12" t="s">
        <v>764</v>
      </c>
      <c r="F27" s="67">
        <f>fn_F12_0_10022015+fn_F15_1_10022015+fn_F18_2_10022015+fn_F21_3_10022015</f>
        <v>0</v>
      </c>
      <c r="G27" s="67">
        <f>fn_G12_5_10022015+fn_G15_6_10022015+fn_G18_7_10022015+fn_G21_8_10022015</f>
        <v>0</v>
      </c>
      <c r="H27" s="67">
        <f>fn_H12_13_10022015+fn_H15_14_10022015+fn_H18_15_10022015+fn_H21_16_10022015</f>
        <v>0</v>
      </c>
      <c r="I27" s="67">
        <f>fn_I12_12_10022015+fn_I15_18_10022015+fn_I18_19_10022015+fn_I21_20_10022015</f>
        <v>0</v>
      </c>
      <c r="J27" s="67">
        <f>fn_J12_11_10022015</f>
        <v>0</v>
      </c>
      <c r="K27" s="67">
        <f>fn_K12_10_10022015</f>
        <v>0</v>
      </c>
      <c r="M27" s="222"/>
    </row>
    <row r="28" spans="1:13">
      <c r="A28" s="222"/>
      <c r="B28" s="222" t="s">
        <v>484</v>
      </c>
      <c r="C28" s="222"/>
      <c r="D28" s="278"/>
      <c r="E28" s="12" t="s">
        <v>1249</v>
      </c>
      <c r="F28" s="62">
        <f>fn_F13_30_10022015+fn_F16_31_10022015+fn_F19_32_10022015+fn_F22_33_10022015</f>
        <v>0</v>
      </c>
      <c r="G28" s="62">
        <f>fn_G13_35_10022015+fn_G16_37_11022015+fn_G19_38_11022015+fn_G22_39_11022015</f>
        <v>0</v>
      </c>
      <c r="H28" s="62">
        <f>fn_H13_36_10022015+fn_H16_51_11022015+fn_H19_52_11022015+fn_H22_53_11022015</f>
        <v>0</v>
      </c>
      <c r="I28" s="62">
        <f>fn_I13_55_11022015+fn_I16_56_11022015+fn_I19_57_11022015+fn_I22_58_11022015</f>
        <v>0</v>
      </c>
      <c r="J28" s="62">
        <f>fn_J13_41_11022015</f>
        <v>0</v>
      </c>
      <c r="K28" s="62">
        <f>fn_K13_46_11022015</f>
        <v>0</v>
      </c>
      <c r="M28" s="222"/>
    </row>
    <row r="29" spans="1:13">
      <c r="A29" s="222"/>
      <c r="B29" s="222" t="s">
        <v>484</v>
      </c>
      <c r="C29" s="222"/>
      <c r="D29" s="270"/>
      <c r="E29" s="12" t="s">
        <v>765</v>
      </c>
      <c r="F29" s="62">
        <f>fn_F14_60_11022015+fn_F17_61_11022015+fn_F20_62_11022015+fn_F23_63_11022015</f>
        <v>0</v>
      </c>
      <c r="G29" s="62">
        <f>fn_G14_66_11022015+fn_G17_67_11022015+fn_G20_68_11022015+fn_G23_69_11022015</f>
        <v>0</v>
      </c>
      <c r="H29" s="62">
        <f>fn_H14_65_11022015+fn_H17_71_11022015+fn_H20_72_11022015+fn_H23_73_11022015</f>
        <v>0</v>
      </c>
      <c r="I29" s="62">
        <f>fn_I14_75_11022015+fn_I17_76_11022015+fn_I20_77_11022015+fn_I23_78_11022015</f>
        <v>0</v>
      </c>
      <c r="J29" s="62">
        <f>fn_J14_80_11022015</f>
        <v>0</v>
      </c>
      <c r="K29" s="62">
        <f>fn_K14_85_11022015</f>
        <v>0</v>
      </c>
      <c r="M29" s="222"/>
    </row>
    <row r="30" spans="1:13">
      <c r="A30" s="222"/>
      <c r="B30" s="222"/>
      <c r="C30" s="222" t="s">
        <v>241</v>
      </c>
      <c r="M30" s="222"/>
    </row>
    <row r="31" spans="1:13">
      <c r="A31" s="222"/>
      <c r="B31" s="222"/>
      <c r="C31" s="222" t="s">
        <v>244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 t="s">
        <v>245</v>
      </c>
    </row>
    <row r="35" spans="1:7" hidden="1">
      <c r="A35" s="222"/>
      <c r="B35" s="222"/>
      <c r="C35" s="222" t="s">
        <v>973</v>
      </c>
      <c r="D35" s="222"/>
      <c r="E35" s="222"/>
      <c r="F35" s="222"/>
      <c r="G35" s="222"/>
    </row>
    <row r="36" spans="1:7">
      <c r="A36" s="222"/>
      <c r="B36" s="222"/>
      <c r="C36" s="222"/>
      <c r="D36" s="222"/>
      <c r="E36" s="222"/>
      <c r="F36" s="222"/>
      <c r="G36" s="222"/>
    </row>
    <row r="37" spans="1:7">
      <c r="A37" s="222"/>
      <c r="B37" s="222"/>
      <c r="C37" s="222"/>
      <c r="D37" s="222"/>
      <c r="E37" s="222"/>
      <c r="F37" s="222"/>
      <c r="G37" s="222"/>
    </row>
    <row r="38" spans="1:7" hidden="1">
      <c r="A38" s="222"/>
      <c r="B38" s="222"/>
      <c r="C38" s="222" t="s">
        <v>242</v>
      </c>
      <c r="D38" s="222" t="s">
        <v>819</v>
      </c>
      <c r="E38" s="222"/>
      <c r="F38" s="222" t="s">
        <v>241</v>
      </c>
      <c r="G38" s="222" t="s">
        <v>243</v>
      </c>
    </row>
    <row r="39" spans="1:7" hidden="1">
      <c r="A39" s="222"/>
      <c r="B39" s="222"/>
      <c r="C39" s="222" t="s">
        <v>461</v>
      </c>
      <c r="D39" s="129" t="s">
        <v>1775</v>
      </c>
      <c r="E39" s="133" t="str">
        <f>StartUp!G10</f>
        <v>01-Apr-2015</v>
      </c>
      <c r="F39" s="127"/>
      <c r="G39" s="222"/>
    </row>
    <row r="40" spans="1:7" hidden="1">
      <c r="A40" s="222"/>
      <c r="B40" s="222"/>
      <c r="C40" s="222" t="s">
        <v>460</v>
      </c>
      <c r="D40" s="129" t="s">
        <v>1776</v>
      </c>
      <c r="E40" s="133">
        <f>StartUp!G9</f>
        <v>0</v>
      </c>
      <c r="F40" s="127"/>
      <c r="G40" s="222"/>
    </row>
    <row r="41" spans="1:7" ht="30">
      <c r="A41" s="222"/>
      <c r="B41" s="222"/>
      <c r="C41" s="219" t="s">
        <v>819</v>
      </c>
      <c r="D41" s="85" t="s">
        <v>272</v>
      </c>
      <c r="E41" s="31" t="s">
        <v>1991</v>
      </c>
      <c r="G41" s="222"/>
    </row>
    <row r="42" spans="1:7" hidden="1">
      <c r="A42" s="222"/>
      <c r="B42" s="222"/>
      <c r="C42" s="222" t="s">
        <v>241</v>
      </c>
      <c r="G42" s="222"/>
    </row>
    <row r="43" spans="1:7" ht="30">
      <c r="A43" s="222" t="s">
        <v>284</v>
      </c>
      <c r="B43" s="222"/>
      <c r="C43" s="222"/>
      <c r="D43" s="85" t="s">
        <v>271</v>
      </c>
      <c r="E43" s="186"/>
      <c r="G43" s="222"/>
    </row>
    <row r="44" spans="1:7">
      <c r="A44" s="222" t="s">
        <v>173</v>
      </c>
      <c r="B44" s="222"/>
      <c r="C44" s="222"/>
      <c r="D44" s="84" t="s">
        <v>273</v>
      </c>
      <c r="E44" s="62">
        <f>E45+E47</f>
        <v>0</v>
      </c>
      <c r="G44" s="222"/>
    </row>
    <row r="45" spans="1:7" ht="17.25" customHeight="1">
      <c r="A45" s="222" t="s">
        <v>285</v>
      </c>
      <c r="B45" s="222"/>
      <c r="C45" s="222"/>
      <c r="D45" s="84" t="s">
        <v>274</v>
      </c>
      <c r="E45" s="186"/>
      <c r="G45" s="222"/>
    </row>
    <row r="46" spans="1:7" ht="45">
      <c r="A46" s="222" t="s">
        <v>286</v>
      </c>
      <c r="B46" s="222"/>
      <c r="C46" s="222"/>
      <c r="D46" s="84" t="s">
        <v>275</v>
      </c>
      <c r="E46" s="186"/>
      <c r="G46" s="222"/>
    </row>
    <row r="47" spans="1:7" ht="30">
      <c r="A47" s="222" t="s">
        <v>287</v>
      </c>
      <c r="B47" s="222"/>
      <c r="C47" s="222"/>
      <c r="D47" s="84" t="s">
        <v>276</v>
      </c>
      <c r="E47" s="186"/>
      <c r="G47" s="222"/>
    </row>
    <row r="48" spans="1:7">
      <c r="A48" s="222" t="s">
        <v>174</v>
      </c>
      <c r="B48" s="222"/>
      <c r="C48" s="222"/>
      <c r="D48" s="84" t="s">
        <v>277</v>
      </c>
      <c r="E48" s="62">
        <f>SUM(E49:E54)</f>
        <v>0</v>
      </c>
      <c r="G48" s="222"/>
    </row>
    <row r="49" spans="1:7" ht="18" customHeight="1">
      <c r="A49" s="222" t="s">
        <v>288</v>
      </c>
      <c r="B49" s="222"/>
      <c r="C49" s="222"/>
      <c r="D49" s="84" t="s">
        <v>278</v>
      </c>
      <c r="E49" s="186"/>
      <c r="G49" s="222"/>
    </row>
    <row r="50" spans="1:7">
      <c r="A50" s="222" t="s">
        <v>289</v>
      </c>
      <c r="B50" s="222"/>
      <c r="C50" s="222"/>
      <c r="D50" s="84" t="s">
        <v>279</v>
      </c>
      <c r="E50" s="186"/>
      <c r="G50" s="222"/>
    </row>
    <row r="51" spans="1:7">
      <c r="A51" s="222" t="s">
        <v>290</v>
      </c>
      <c r="B51" s="222"/>
      <c r="C51" s="222"/>
      <c r="D51" s="84" t="s">
        <v>280</v>
      </c>
      <c r="E51" s="186"/>
      <c r="G51" s="222"/>
    </row>
    <row r="52" spans="1:7">
      <c r="A52" s="222" t="s">
        <v>291</v>
      </c>
      <c r="B52" s="222"/>
      <c r="C52" s="222"/>
      <c r="D52" s="84" t="s">
        <v>281</v>
      </c>
      <c r="E52" s="186"/>
      <c r="G52" s="222"/>
    </row>
    <row r="53" spans="1:7">
      <c r="A53" s="222" t="s">
        <v>3</v>
      </c>
      <c r="B53" s="222"/>
      <c r="C53" s="222"/>
      <c r="D53" s="84" t="s">
        <v>282</v>
      </c>
      <c r="E53" s="186"/>
      <c r="G53" s="222"/>
    </row>
    <row r="54" spans="1:7">
      <c r="A54" s="222" t="s">
        <v>292</v>
      </c>
      <c r="B54" s="222"/>
      <c r="C54" s="222"/>
      <c r="D54" s="84" t="s">
        <v>283</v>
      </c>
      <c r="E54" s="62">
        <f>SUM(E73:E74)</f>
        <v>0</v>
      </c>
      <c r="G54" s="222"/>
    </row>
    <row r="55" spans="1:7" hidden="1">
      <c r="A55" s="222"/>
      <c r="B55" s="222"/>
      <c r="C55" s="222" t="s">
        <v>241</v>
      </c>
      <c r="G55" s="222"/>
    </row>
    <row r="56" spans="1:7" hidden="1">
      <c r="A56" s="222"/>
      <c r="B56" s="222"/>
      <c r="C56" s="222" t="s">
        <v>244</v>
      </c>
      <c r="D56" s="222"/>
      <c r="E56" s="222"/>
      <c r="F56" s="222"/>
      <c r="G56" s="222" t="s">
        <v>245</v>
      </c>
    </row>
    <row r="57" spans="1:7" hidden="1"/>
    <row r="58" spans="1:7" hidden="1"/>
    <row r="59" spans="1:7" hidden="1"/>
    <row r="60" spans="1:7" hidden="1"/>
    <row r="61" spans="1:7" hidden="1"/>
    <row r="62" spans="1:7" s="86" customFormat="1" hidden="1"/>
    <row r="63" spans="1:7" s="86" customFormat="1" hidden="1"/>
    <row r="64" spans="1:7" s="86" customFormat="1" hidden="1"/>
    <row r="65" spans="1:7" s="86" customFormat="1" hidden="1"/>
    <row r="66" spans="1:7" s="86" customFormat="1" hidden="1">
      <c r="A66" s="218"/>
      <c r="B66" s="218"/>
      <c r="C66" s="218" t="s">
        <v>293</v>
      </c>
      <c r="D66" s="218"/>
      <c r="E66" s="218"/>
      <c r="F66" s="218"/>
      <c r="G66" s="218"/>
    </row>
    <row r="67" spans="1:7" s="86" customFormat="1" hidden="1">
      <c r="A67" s="218"/>
      <c r="B67" s="218"/>
      <c r="C67" s="218"/>
      <c r="D67" s="218"/>
      <c r="E67" s="218"/>
      <c r="F67" s="218"/>
      <c r="G67" s="218"/>
    </row>
    <row r="68" spans="1:7" s="86" customFormat="1" hidden="1">
      <c r="A68" s="218"/>
      <c r="B68" s="218"/>
      <c r="C68" s="218"/>
      <c r="D68" s="218" t="s">
        <v>294</v>
      </c>
      <c r="E68" s="218"/>
      <c r="F68" s="218"/>
      <c r="G68" s="218"/>
    </row>
    <row r="69" spans="1:7" s="86" customFormat="1" hidden="1">
      <c r="A69" s="218"/>
      <c r="B69" s="218"/>
      <c r="C69" s="218" t="s">
        <v>242</v>
      </c>
      <c r="D69" s="218" t="s">
        <v>858</v>
      </c>
      <c r="E69" s="218"/>
      <c r="F69" s="218" t="s">
        <v>241</v>
      </c>
      <c r="G69" s="218" t="s">
        <v>243</v>
      </c>
    </row>
    <row r="70" spans="1:7" s="86" customFormat="1" hidden="1">
      <c r="A70" s="218"/>
      <c r="B70" s="218"/>
      <c r="C70" s="218" t="s">
        <v>461</v>
      </c>
      <c r="D70" s="131" t="s">
        <v>1775</v>
      </c>
      <c r="E70" s="133" t="str">
        <f>StartUp!G10</f>
        <v>01-Apr-2015</v>
      </c>
      <c r="F70" s="128"/>
      <c r="G70" s="218"/>
    </row>
    <row r="71" spans="1:7" s="86" customFormat="1" hidden="1">
      <c r="A71" s="218"/>
      <c r="B71" s="218"/>
      <c r="C71" s="218" t="s">
        <v>460</v>
      </c>
      <c r="D71" s="131" t="s">
        <v>1776</v>
      </c>
      <c r="E71" s="133">
        <f>StartUp!G9</f>
        <v>0</v>
      </c>
      <c r="F71" s="128"/>
      <c r="G71" s="218"/>
    </row>
    <row r="72" spans="1:7" hidden="1">
      <c r="A72" s="222"/>
      <c r="B72" s="222"/>
      <c r="C72" s="222" t="s">
        <v>241</v>
      </c>
      <c r="G72" s="222"/>
    </row>
    <row r="73" spans="1:7">
      <c r="A73" s="222" t="s">
        <v>292</v>
      </c>
      <c r="B73" s="222"/>
      <c r="C73" s="219"/>
      <c r="D73" s="87"/>
      <c r="E73" s="186"/>
      <c r="G73" s="222"/>
    </row>
    <row r="74" spans="1:7" hidden="1">
      <c r="A74" s="222"/>
      <c r="B74" s="222"/>
      <c r="C74" s="222" t="s">
        <v>241</v>
      </c>
      <c r="G74" s="222"/>
    </row>
    <row r="75" spans="1:7" hidden="1">
      <c r="A75" s="222"/>
      <c r="B75" s="222"/>
      <c r="C75" s="222" t="s">
        <v>244</v>
      </c>
      <c r="D75" s="222"/>
      <c r="E75" s="222"/>
      <c r="F75" s="222"/>
      <c r="G75" s="222" t="s">
        <v>245</v>
      </c>
    </row>
    <row r="76" spans="1:7" hidden="1"/>
    <row r="77" spans="1:7" hidden="1"/>
    <row r="78" spans="1:7" hidden="1"/>
    <row r="79" spans="1:7" hidden="1"/>
    <row r="80" spans="1:7" hidden="1"/>
    <row r="81" spans="1:7" hidden="1"/>
    <row r="82" spans="1:7" s="86" customFormat="1" hidden="1"/>
    <row r="83" spans="1:7" s="86" customFormat="1" hidden="1"/>
    <row r="84" spans="1:7" s="86" customFormat="1" hidden="1"/>
    <row r="85" spans="1:7" s="86" customFormat="1" hidden="1"/>
    <row r="86" spans="1:7" s="86" customFormat="1" hidden="1"/>
    <row r="87" spans="1:7" s="86" customFormat="1" hidden="1">
      <c r="A87" s="218"/>
      <c r="B87" s="218"/>
      <c r="C87" s="218" t="s">
        <v>295</v>
      </c>
      <c r="D87" s="218"/>
      <c r="E87" s="218"/>
      <c r="F87" s="218"/>
      <c r="G87" s="218"/>
    </row>
    <row r="88" spans="1:7" s="86" customFormat="1" hidden="1">
      <c r="A88" s="218"/>
      <c r="B88" s="218"/>
      <c r="C88" s="218"/>
      <c r="D88" s="218"/>
      <c r="E88" s="218"/>
      <c r="F88" s="218"/>
      <c r="G88" s="218"/>
    </row>
    <row r="89" spans="1:7" s="86" customFormat="1" hidden="1">
      <c r="A89" s="218"/>
      <c r="B89" s="218"/>
      <c r="C89" s="218"/>
      <c r="D89" s="218"/>
      <c r="E89" s="218"/>
      <c r="F89" s="218"/>
      <c r="G89" s="218"/>
    </row>
    <row r="90" spans="1:7" hidden="1">
      <c r="A90" s="222"/>
      <c r="B90" s="222"/>
      <c r="C90" s="222" t="s">
        <v>242</v>
      </c>
      <c r="D90" s="222" t="s">
        <v>819</v>
      </c>
      <c r="E90" s="222"/>
      <c r="F90" s="222" t="s">
        <v>241</v>
      </c>
      <c r="G90" s="222" t="s">
        <v>243</v>
      </c>
    </row>
    <row r="91" spans="1:7" hidden="1">
      <c r="A91" s="222"/>
      <c r="B91" s="222"/>
      <c r="C91" s="222" t="s">
        <v>461</v>
      </c>
      <c r="D91" s="129" t="s">
        <v>1775</v>
      </c>
      <c r="E91" s="133" t="str">
        <f>StartUp!G10</f>
        <v>01-Apr-2015</v>
      </c>
      <c r="F91" s="127"/>
      <c r="G91" s="222"/>
    </row>
    <row r="92" spans="1:7" hidden="1">
      <c r="A92" s="222"/>
      <c r="B92" s="222"/>
      <c r="C92" s="222" t="s">
        <v>460</v>
      </c>
      <c r="D92" s="129" t="s">
        <v>1776</v>
      </c>
      <c r="E92" s="133">
        <f>StartUp!G9</f>
        <v>0</v>
      </c>
      <c r="F92" s="127"/>
      <c r="G92" s="222"/>
    </row>
    <row r="93" spans="1:7" hidden="1">
      <c r="A93" s="222"/>
      <c r="B93" s="222"/>
      <c r="C93" s="222" t="s">
        <v>241</v>
      </c>
      <c r="G93" s="222"/>
    </row>
    <row r="94" spans="1:7" ht="30">
      <c r="A94" s="222" t="s">
        <v>297</v>
      </c>
      <c r="B94" s="222"/>
      <c r="C94" s="219"/>
      <c r="D94" s="85" t="s">
        <v>296</v>
      </c>
      <c r="E94" s="62">
        <f>E43+E44-E48</f>
        <v>0</v>
      </c>
      <c r="G94" s="222"/>
    </row>
    <row r="95" spans="1:7">
      <c r="A95" s="222"/>
      <c r="B95" s="222"/>
      <c r="C95" s="222" t="s">
        <v>241</v>
      </c>
      <c r="G95" s="222"/>
    </row>
    <row r="96" spans="1:7">
      <c r="A96" s="222"/>
      <c r="B96" s="222"/>
      <c r="C96" s="222" t="s">
        <v>244</v>
      </c>
      <c r="D96" s="222"/>
      <c r="E96" s="222"/>
      <c r="F96" s="222"/>
      <c r="G96" s="222" t="s">
        <v>245</v>
      </c>
    </row>
  </sheetData>
  <mergeCells count="8">
    <mergeCell ref="D1:K1"/>
    <mergeCell ref="D27:D29"/>
    <mergeCell ref="D12:K12"/>
    <mergeCell ref="D11:K11"/>
    <mergeCell ref="D15:D17"/>
    <mergeCell ref="D18:D20"/>
    <mergeCell ref="D21:D23"/>
    <mergeCell ref="D24:D26"/>
  </mergeCells>
  <phoneticPr fontId="10" type="noConversion"/>
  <dataValidations count="6">
    <dataValidation type="decimal" allowBlank="1" showInputMessage="1" showErrorMessage="1" errorTitle="Input Error" error="Please enter a numeric value between 0 and 99999999999999999" sqref="F19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G19:I19 F20:I20 H27:K27 F28:K2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27:G27 F15">
      <formula1>0</formula1>
      <formula2>99999999999999900</formula2>
    </dataValidation>
    <dataValidation type="decimal" allowBlank="1" showInputMessage="1" showErrorMessage="1" error="Please enter a numeric value between 0 and 99999999999999999" sqref="F16:K17 F25:I26 F22:I2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15:K15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F18:K18 F21:K21 F24:K24">
      <formula1>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O45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5.5703125" customWidth="1"/>
    <col min="5" max="5" width="16.85546875" customWidth="1"/>
    <col min="6" max="6" width="16.5703125" customWidth="1"/>
    <col min="7" max="7" width="18" customWidth="1"/>
    <col min="8" max="13" width="28.7109375" customWidth="1"/>
  </cols>
  <sheetData>
    <row r="1" spans="1:15" ht="27.95" customHeight="1">
      <c r="A1" s="13" t="s">
        <v>1684</v>
      </c>
      <c r="D1" s="225" t="s">
        <v>2196</v>
      </c>
      <c r="E1" s="225"/>
      <c r="F1" s="225"/>
      <c r="G1" s="225"/>
      <c r="H1" s="225"/>
      <c r="I1" s="225"/>
      <c r="J1" s="225"/>
      <c r="K1" s="225"/>
    </row>
    <row r="2" spans="1:15" ht="27.95" customHeight="1">
      <c r="A2" s="13"/>
      <c r="D2" s="54"/>
      <c r="E2" s="54"/>
      <c r="F2" s="54"/>
      <c r="G2" s="55" t="s">
        <v>1256</v>
      </c>
      <c r="H2" s="54"/>
    </row>
    <row r="3" spans="1:15">
      <c r="M3" s="104"/>
    </row>
    <row r="5" spans="1:15">
      <c r="A5" s="222"/>
      <c r="B5" s="222"/>
      <c r="C5" s="222" t="s">
        <v>1685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1:15">
      <c r="A6" s="222"/>
      <c r="B6" s="222"/>
      <c r="C6" s="222"/>
      <c r="D6" s="222"/>
      <c r="E6" s="222"/>
      <c r="F6" s="222"/>
      <c r="G6" s="222" t="s">
        <v>110</v>
      </c>
      <c r="H6" s="222" t="s">
        <v>111</v>
      </c>
      <c r="I6" s="222" t="s">
        <v>112</v>
      </c>
      <c r="J6" s="222" t="s">
        <v>113</v>
      </c>
      <c r="K6" s="222" t="s">
        <v>114</v>
      </c>
      <c r="L6" s="222" t="s">
        <v>861</v>
      </c>
      <c r="M6" s="222" t="s">
        <v>862</v>
      </c>
      <c r="N6" s="222"/>
      <c r="O6" s="222"/>
    </row>
    <row r="7" spans="1:15">
      <c r="A7" s="222"/>
      <c r="B7" s="222"/>
      <c r="C7" s="222"/>
      <c r="D7" s="222"/>
      <c r="E7" s="222" t="s">
        <v>864</v>
      </c>
      <c r="F7" s="222" t="s">
        <v>863</v>
      </c>
      <c r="G7" s="222"/>
      <c r="H7" s="222"/>
      <c r="I7" s="222"/>
      <c r="J7" s="222"/>
      <c r="K7" s="222"/>
      <c r="L7" s="222"/>
      <c r="M7" s="222"/>
      <c r="N7" s="222"/>
      <c r="O7" s="222"/>
    </row>
    <row r="8" spans="1:15">
      <c r="A8" s="222"/>
      <c r="B8" s="222"/>
      <c r="C8" s="222" t="s">
        <v>242</v>
      </c>
      <c r="D8" s="222" t="s">
        <v>865</v>
      </c>
      <c r="E8" s="222" t="s">
        <v>858</v>
      </c>
      <c r="F8" s="222" t="s">
        <v>858</v>
      </c>
      <c r="G8" s="222"/>
      <c r="H8" s="222"/>
      <c r="I8" s="222"/>
      <c r="J8" s="222"/>
      <c r="K8" s="222"/>
      <c r="L8" s="222"/>
      <c r="M8" s="222"/>
      <c r="N8" s="222" t="s">
        <v>241</v>
      </c>
      <c r="O8" s="222" t="s">
        <v>243</v>
      </c>
    </row>
    <row r="9" spans="1:15">
      <c r="A9" s="222"/>
      <c r="B9" s="222"/>
      <c r="C9" s="222" t="s">
        <v>819</v>
      </c>
      <c r="D9" s="282" t="s">
        <v>1991</v>
      </c>
      <c r="E9" s="287"/>
      <c r="F9" s="287"/>
      <c r="G9" s="287"/>
      <c r="H9" s="287"/>
      <c r="I9" s="287"/>
      <c r="J9" s="287"/>
      <c r="K9" s="287"/>
      <c r="L9" s="287"/>
      <c r="M9" s="288"/>
      <c r="N9" s="109"/>
      <c r="O9" s="222"/>
    </row>
    <row r="10" spans="1:15" ht="90.75" customHeight="1">
      <c r="A10" s="222"/>
      <c r="B10" s="222"/>
      <c r="C10" s="219" t="s">
        <v>819</v>
      </c>
      <c r="D10" s="17" t="s">
        <v>866</v>
      </c>
      <c r="E10" s="31" t="s">
        <v>1910</v>
      </c>
      <c r="F10" s="17" t="s">
        <v>867</v>
      </c>
      <c r="G10" s="31" t="s">
        <v>1686</v>
      </c>
      <c r="H10" s="31" t="s">
        <v>1911</v>
      </c>
      <c r="I10" s="31" t="s">
        <v>1912</v>
      </c>
      <c r="J10" s="31" t="s">
        <v>1913</v>
      </c>
      <c r="K10" s="31" t="s">
        <v>1687</v>
      </c>
      <c r="L10" s="31" t="s">
        <v>1914</v>
      </c>
      <c r="M10" s="31" t="s">
        <v>1915</v>
      </c>
      <c r="O10" s="222"/>
    </row>
    <row r="11" spans="1:15">
      <c r="A11" s="222"/>
      <c r="B11" s="222"/>
      <c r="C11" s="222" t="s">
        <v>241</v>
      </c>
      <c r="O11" s="222"/>
    </row>
    <row r="12" spans="1:15">
      <c r="A12" s="222"/>
      <c r="B12" s="222"/>
      <c r="C12" s="219"/>
      <c r="D12" s="29">
        <v>1</v>
      </c>
      <c r="E12" s="114"/>
      <c r="F12" s="114"/>
      <c r="G12" s="60"/>
      <c r="H12" s="65"/>
      <c r="I12" s="65"/>
      <c r="J12" s="65"/>
      <c r="K12" s="41"/>
      <c r="L12" s="65"/>
      <c r="M12" s="65"/>
      <c r="O12" s="222"/>
    </row>
    <row r="13" spans="1:15" hidden="1">
      <c r="A13" s="222"/>
      <c r="B13" s="222"/>
      <c r="C13" s="222" t="s">
        <v>241</v>
      </c>
      <c r="O13" s="222"/>
    </row>
    <row r="14" spans="1:15" hidden="1">
      <c r="A14" s="222"/>
      <c r="B14" s="222"/>
      <c r="C14" s="222" t="s">
        <v>244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 t="s">
        <v>245</v>
      </c>
    </row>
    <row r="15" spans="1:15" hidden="1"/>
    <row r="16" spans="1:15" hidden="1"/>
    <row r="17" spans="1:15" hidden="1"/>
    <row r="18" spans="1:15" hidden="1"/>
    <row r="19" spans="1:15" hidden="1"/>
    <row r="20" spans="1:15" hidden="1">
      <c r="A20" s="222"/>
      <c r="B20" s="222"/>
      <c r="C20" s="222" t="s">
        <v>18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5" hidden="1">
      <c r="A21" s="222"/>
      <c r="B21" s="222"/>
      <c r="C21" s="222"/>
      <c r="D21" s="222"/>
      <c r="E21" s="222"/>
      <c r="F21" s="222"/>
      <c r="G21" s="222"/>
      <c r="H21" s="222" t="s">
        <v>111</v>
      </c>
      <c r="I21" s="222" t="s">
        <v>112</v>
      </c>
      <c r="J21" s="222" t="s">
        <v>113</v>
      </c>
      <c r="K21" s="222"/>
      <c r="L21" s="222" t="s">
        <v>861</v>
      </c>
      <c r="M21" s="222" t="s">
        <v>862</v>
      </c>
      <c r="N21" s="222"/>
      <c r="O21" s="222"/>
    </row>
    <row r="22" spans="1:15" hidden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</row>
    <row r="23" spans="1:15" hidden="1">
      <c r="A23" s="222"/>
      <c r="B23" s="222"/>
      <c r="C23" s="222" t="s">
        <v>242</v>
      </c>
      <c r="D23" s="222" t="s">
        <v>819</v>
      </c>
      <c r="E23" s="222" t="s">
        <v>819</v>
      </c>
      <c r="F23" s="222" t="s">
        <v>819</v>
      </c>
      <c r="G23" s="222" t="s">
        <v>819</v>
      </c>
      <c r="H23" s="222"/>
      <c r="I23" s="222"/>
      <c r="J23" s="222"/>
      <c r="K23" s="222"/>
      <c r="L23" s="222"/>
      <c r="M23" s="222"/>
      <c r="N23" s="222" t="s">
        <v>241</v>
      </c>
      <c r="O23" s="222" t="s">
        <v>243</v>
      </c>
    </row>
    <row r="24" spans="1:15" hidden="1">
      <c r="A24" s="222"/>
      <c r="B24" s="222"/>
      <c r="C24" s="222" t="s">
        <v>241</v>
      </c>
      <c r="O24" s="222"/>
    </row>
    <row r="25" spans="1:15">
      <c r="A25" s="222"/>
      <c r="B25" s="222" t="s">
        <v>1891</v>
      </c>
      <c r="C25" s="222"/>
      <c r="D25" s="226" t="s">
        <v>868</v>
      </c>
      <c r="E25" s="285"/>
      <c r="F25" s="285"/>
      <c r="G25" s="286"/>
      <c r="H25" s="62">
        <f>SUM(H12:H13)</f>
        <v>0</v>
      </c>
      <c r="I25" s="62">
        <f>SUM(I12:I13)</f>
        <v>0</v>
      </c>
      <c r="J25" s="62">
        <f>SUM(J12:J13)</f>
        <v>0</v>
      </c>
      <c r="K25" s="42"/>
      <c r="L25" s="62">
        <f>SUM(L12:L13)</f>
        <v>0</v>
      </c>
      <c r="M25" s="62">
        <f>SUM(M12:M13)</f>
        <v>0</v>
      </c>
      <c r="O25" s="222"/>
    </row>
    <row r="26" spans="1:15">
      <c r="A26" s="222"/>
      <c r="B26" s="222" t="s">
        <v>1892</v>
      </c>
      <c r="C26" s="222"/>
      <c r="D26" s="226" t="s">
        <v>869</v>
      </c>
      <c r="E26" s="285"/>
      <c r="F26" s="285"/>
      <c r="G26" s="286"/>
      <c r="H26" s="65"/>
      <c r="I26" s="65"/>
      <c r="J26" s="65"/>
      <c r="K26" s="42"/>
      <c r="L26" s="65"/>
      <c r="M26" s="65"/>
      <c r="O26" s="222"/>
    </row>
    <row r="27" spans="1:15">
      <c r="A27" s="222"/>
      <c r="B27" s="222"/>
      <c r="C27" s="222"/>
      <c r="D27" s="226" t="s">
        <v>870</v>
      </c>
      <c r="E27" s="285"/>
      <c r="F27" s="285"/>
      <c r="G27" s="286"/>
      <c r="H27" s="62">
        <f>H25+H26</f>
        <v>0</v>
      </c>
      <c r="I27" s="62">
        <f>I25+I26</f>
        <v>0</v>
      </c>
      <c r="J27" s="62">
        <f>J25+J26</f>
        <v>0</v>
      </c>
      <c r="K27" s="42"/>
      <c r="L27" s="62">
        <f>L25+L26</f>
        <v>0</v>
      </c>
      <c r="M27" s="62">
        <f>M25+M26</f>
        <v>0</v>
      </c>
      <c r="O27" s="222"/>
    </row>
    <row r="28" spans="1:15">
      <c r="A28" s="222"/>
      <c r="B28" s="222"/>
      <c r="C28" s="222"/>
      <c r="D28" s="226" t="s">
        <v>871</v>
      </c>
      <c r="E28" s="285"/>
      <c r="F28" s="285"/>
      <c r="G28" s="286"/>
      <c r="H28" s="62">
        <f>IF(H27=0,0,(H25/H27)*100)</f>
        <v>0</v>
      </c>
      <c r="I28" s="62">
        <f t="shared" ref="I28:M28" si="0">IF(I27=0,0,(I25/I27)*100)</f>
        <v>0</v>
      </c>
      <c r="J28" s="62">
        <f t="shared" si="0"/>
        <v>0</v>
      </c>
      <c r="K28" s="42"/>
      <c r="L28" s="62">
        <f t="shared" si="0"/>
        <v>0</v>
      </c>
      <c r="M28" s="62">
        <f t="shared" si="0"/>
        <v>0</v>
      </c>
      <c r="O28" s="222"/>
    </row>
    <row r="29" spans="1:15">
      <c r="A29" s="222"/>
      <c r="B29" s="222"/>
      <c r="C29" s="222"/>
      <c r="D29" s="236" t="s">
        <v>1909</v>
      </c>
      <c r="E29" s="236"/>
      <c r="F29" s="236"/>
      <c r="G29" s="236"/>
      <c r="H29" s="236"/>
      <c r="I29" s="236"/>
      <c r="J29" s="236"/>
      <c r="K29" s="236"/>
      <c r="L29" s="236"/>
      <c r="M29" s="236"/>
      <c r="O29" s="222"/>
    </row>
    <row r="30" spans="1:15">
      <c r="A30" s="222"/>
      <c r="B30" s="222"/>
      <c r="C30" s="222" t="s">
        <v>241</v>
      </c>
      <c r="O30" s="222"/>
    </row>
    <row r="31" spans="1:15">
      <c r="A31" s="222"/>
      <c r="B31" s="222"/>
      <c r="C31" s="222" t="s">
        <v>244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 t="s">
        <v>245</v>
      </c>
    </row>
    <row r="34" s="122" customFormat="1"/>
    <row r="35" s="122" customFormat="1"/>
    <row r="36" s="122" customFormat="1"/>
    <row r="37" s="122" customFormat="1"/>
    <row r="38" s="122" customFormat="1"/>
    <row r="39" s="122" customFormat="1"/>
    <row r="40" s="122" customFormat="1"/>
    <row r="41" s="122" customFormat="1"/>
    <row r="42" s="122" customFormat="1"/>
    <row r="43" s="122" customFormat="1"/>
    <row r="44" s="122" customFormat="1"/>
    <row r="45" s="122" customFormat="1"/>
  </sheetData>
  <mergeCells count="7">
    <mergeCell ref="D29:M29"/>
    <mergeCell ref="D1:K1"/>
    <mergeCell ref="D28:G28"/>
    <mergeCell ref="D25:G25"/>
    <mergeCell ref="D26:G26"/>
    <mergeCell ref="D27:G27"/>
    <mergeCell ref="D9:M9"/>
  </mergeCells>
  <phoneticPr fontId="10" type="noConversion"/>
  <dataValidations count="4">
    <dataValidation allowBlank="1" showInputMessage="1" showErrorMessage="1" errorTitle="Input Error" error="Please enter a valid value from dropdown" sqref="K25:K28"/>
    <dataValidation type="decimal" allowBlank="1" showInputMessage="1" showErrorMessage="1" errorTitle="Input Error" error="Please enter a numeric value between 0 and 99999999999999999" sqref="H25:J28 L25:M28">
      <formula1>0</formula1>
      <formula2>99999999999999900</formula2>
    </dataValidation>
    <dataValidation type="list" allowBlank="1" showInputMessage="1" showErrorMessage="1" errorTitle="Input Error" error="Please enter a valid value from dropdown" sqref="K12">
      <formula1>"Sub-standard,Sub-standard Restructured,Doubtful Restructured,Doubtful-1,Doubtful-2,Doubtful-3,Loss"</formula1>
    </dataValidation>
    <dataValidation type="decimal" allowBlank="1" showInputMessage="1" showErrorMessage="1" errorTitle="Input Error" error="Please enter a numeric value between 0 and 99999999999999999" sqref="H12:J12 L12:M12">
      <formula1>-99999999999999900</formula1>
      <formula2>99999999999999900</formula2>
    </dataValidation>
  </dataValidations>
  <hyperlinks>
    <hyperlink ref="G2" location="Navigation!A1" display="Back To Navigation Page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K22"/>
  <sheetViews>
    <sheetView showGridLines="0" topLeftCell="D1" workbookViewId="0">
      <selection sqref="A1:C1048576"/>
    </sheetView>
  </sheetViews>
  <sheetFormatPr defaultColWidth="21.85546875" defaultRowHeight="15"/>
  <cols>
    <col min="1" max="3" width="21.85546875" hidden="1" customWidth="1"/>
    <col min="5" max="8" width="28.7109375" customWidth="1"/>
  </cols>
  <sheetData>
    <row r="1" spans="1:11" ht="27.95" customHeight="1">
      <c r="A1" s="13" t="s">
        <v>1210</v>
      </c>
      <c r="D1" s="225" t="s">
        <v>2197</v>
      </c>
      <c r="E1" s="225"/>
      <c r="F1" s="225"/>
      <c r="G1" s="225"/>
      <c r="H1" s="225"/>
      <c r="I1" s="225"/>
      <c r="J1" s="225"/>
      <c r="K1" s="225"/>
    </row>
    <row r="3" spans="1:11">
      <c r="E3" s="44" t="s">
        <v>1256</v>
      </c>
    </row>
    <row r="5" spans="1:11">
      <c r="A5" s="222"/>
      <c r="B5" s="222"/>
      <c r="C5" s="222" t="s">
        <v>1211</v>
      </c>
      <c r="D5" s="222"/>
      <c r="E5" s="222"/>
      <c r="F5" s="222"/>
      <c r="G5" s="222"/>
      <c r="H5" s="222"/>
      <c r="I5" s="222"/>
      <c r="J5" s="222"/>
    </row>
    <row r="6" spans="1:11">
      <c r="A6" s="222"/>
      <c r="B6" s="222"/>
      <c r="C6" s="222"/>
      <c r="D6" s="222"/>
      <c r="E6" s="222" t="s">
        <v>856</v>
      </c>
      <c r="F6" s="222" t="s">
        <v>856</v>
      </c>
      <c r="G6" s="222" t="s">
        <v>857</v>
      </c>
      <c r="H6" s="222" t="s">
        <v>857</v>
      </c>
      <c r="I6" s="222"/>
      <c r="J6" s="222"/>
    </row>
    <row r="7" spans="1:11">
      <c r="A7" s="222"/>
      <c r="B7" s="222"/>
      <c r="C7" s="222"/>
      <c r="D7" s="222"/>
      <c r="E7" s="222" t="s">
        <v>1381</v>
      </c>
      <c r="F7" s="222" t="s">
        <v>2004</v>
      </c>
      <c r="G7" s="222" t="s">
        <v>1381</v>
      </c>
      <c r="H7" s="222" t="s">
        <v>2004</v>
      </c>
      <c r="I7" s="222"/>
      <c r="J7" s="222"/>
    </row>
    <row r="8" spans="1:11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 t="s">
        <v>241</v>
      </c>
      <c r="J8" s="222" t="s">
        <v>243</v>
      </c>
    </row>
    <row r="9" spans="1:11" hidden="1">
      <c r="A9" s="222"/>
      <c r="B9" s="222"/>
      <c r="C9" s="222" t="s">
        <v>461</v>
      </c>
      <c r="D9" s="117" t="s">
        <v>1775</v>
      </c>
      <c r="E9" s="118" t="str">
        <f>StartUp!G8</f>
        <v>01-Jul-2015</v>
      </c>
      <c r="F9" s="119" t="str">
        <f>StartUp!G10</f>
        <v>01-Apr-2015</v>
      </c>
      <c r="G9" s="118" t="str">
        <f>StartUp!G8</f>
        <v>01-Jul-2015</v>
      </c>
      <c r="H9" s="119" t="str">
        <f>StartUp!G10</f>
        <v>01-Apr-2015</v>
      </c>
      <c r="I9" s="116"/>
      <c r="J9" s="222"/>
    </row>
    <row r="10" spans="1:11" hidden="1">
      <c r="A10" s="222"/>
      <c r="B10" s="222"/>
      <c r="C10" s="222" t="s">
        <v>460</v>
      </c>
      <c r="D10" s="117" t="s">
        <v>1776</v>
      </c>
      <c r="E10" s="118">
        <f>StartUp!G9</f>
        <v>0</v>
      </c>
      <c r="F10" s="118">
        <f>StartUp!G9</f>
        <v>0</v>
      </c>
      <c r="G10" s="118">
        <f>StartUp!G9</f>
        <v>0</v>
      </c>
      <c r="H10" s="118">
        <f>StartUp!G9</f>
        <v>0</v>
      </c>
      <c r="I10" s="116"/>
      <c r="J10" s="222"/>
    </row>
    <row r="11" spans="1:11" ht="15" customHeight="1">
      <c r="A11" s="222"/>
      <c r="B11" s="222"/>
      <c r="C11" s="222" t="s">
        <v>819</v>
      </c>
      <c r="D11" s="230" t="s">
        <v>855</v>
      </c>
      <c r="E11" s="231"/>
      <c r="F11" s="231"/>
      <c r="G11" s="231"/>
      <c r="H11" s="99" t="s">
        <v>1991</v>
      </c>
      <c r="J11" s="222"/>
    </row>
    <row r="12" spans="1:11">
      <c r="A12" s="222"/>
      <c r="B12" s="222"/>
      <c r="C12" s="222" t="s">
        <v>819</v>
      </c>
      <c r="D12" s="269" t="s">
        <v>2150</v>
      </c>
      <c r="E12" s="289" t="s">
        <v>1249</v>
      </c>
      <c r="F12" s="290"/>
      <c r="G12" s="289" t="s">
        <v>1214</v>
      </c>
      <c r="H12" s="290"/>
      <c r="J12" s="222"/>
    </row>
    <row r="13" spans="1:11" ht="30">
      <c r="A13" s="222"/>
      <c r="B13" s="222"/>
      <c r="C13" s="222" t="s">
        <v>819</v>
      </c>
      <c r="D13" s="270"/>
      <c r="E13" s="17" t="s">
        <v>1212</v>
      </c>
      <c r="F13" s="17" t="s">
        <v>1213</v>
      </c>
      <c r="G13" s="17" t="s">
        <v>1212</v>
      </c>
      <c r="H13" s="17" t="s">
        <v>1213</v>
      </c>
      <c r="J13" s="222"/>
    </row>
    <row r="14" spans="1:11" hidden="1">
      <c r="A14" s="222"/>
      <c r="B14" s="222"/>
      <c r="C14" s="222" t="s">
        <v>241</v>
      </c>
      <c r="J14" s="222"/>
    </row>
    <row r="15" spans="1:11">
      <c r="A15" s="222"/>
      <c r="B15" s="222" t="s">
        <v>1827</v>
      </c>
      <c r="C15" s="222"/>
      <c r="D15" s="12" t="s">
        <v>1224</v>
      </c>
      <c r="E15" s="115"/>
      <c r="F15" s="115"/>
      <c r="G15" s="115"/>
      <c r="H15" s="115"/>
      <c r="J15" s="222"/>
    </row>
    <row r="16" spans="1:11">
      <c r="A16" s="222"/>
      <c r="B16" s="222" t="s">
        <v>1828</v>
      </c>
      <c r="C16" s="222"/>
      <c r="D16" s="12" t="s">
        <v>1225</v>
      </c>
      <c r="E16" s="115"/>
      <c r="F16" s="115"/>
      <c r="G16" s="115"/>
      <c r="H16" s="115"/>
      <c r="J16" s="222"/>
    </row>
    <row r="17" spans="1:10">
      <c r="A17" s="222"/>
      <c r="B17" s="222" t="s">
        <v>1829</v>
      </c>
      <c r="C17" s="222"/>
      <c r="D17" s="12" t="s">
        <v>1226</v>
      </c>
      <c r="E17" s="115"/>
      <c r="F17" s="115"/>
      <c r="G17" s="115"/>
      <c r="H17" s="115"/>
      <c r="J17" s="222"/>
    </row>
    <row r="18" spans="1:10">
      <c r="A18" s="222"/>
      <c r="B18" s="222" t="s">
        <v>1830</v>
      </c>
      <c r="C18" s="222"/>
      <c r="D18" s="12" t="s">
        <v>1227</v>
      </c>
      <c r="E18" s="115"/>
      <c r="F18" s="115"/>
      <c r="G18" s="115"/>
      <c r="H18" s="115"/>
      <c r="J18" s="222"/>
    </row>
    <row r="19" spans="1:10">
      <c r="A19" s="222"/>
      <c r="B19" s="222" t="s">
        <v>1831</v>
      </c>
      <c r="C19" s="222"/>
      <c r="D19" s="12" t="s">
        <v>1228</v>
      </c>
      <c r="E19" s="115"/>
      <c r="F19" s="115"/>
      <c r="G19" s="115"/>
      <c r="H19" s="115"/>
      <c r="J19" s="222"/>
    </row>
    <row r="20" spans="1:10">
      <c r="A20" s="222"/>
      <c r="B20" s="222" t="s">
        <v>1832</v>
      </c>
      <c r="C20" s="222"/>
      <c r="D20" s="12" t="s">
        <v>1229</v>
      </c>
      <c r="E20" s="115"/>
      <c r="F20" s="115"/>
      <c r="G20" s="115"/>
      <c r="H20" s="115"/>
      <c r="J20" s="222"/>
    </row>
    <row r="21" spans="1:10">
      <c r="A21" s="222"/>
      <c r="B21" s="222"/>
      <c r="C21" s="222" t="s">
        <v>241</v>
      </c>
      <c r="J21" s="222"/>
    </row>
    <row r="22" spans="1:10">
      <c r="A22" s="222"/>
      <c r="B22" s="222"/>
      <c r="C22" s="222" t="s">
        <v>244</v>
      </c>
      <c r="D22" s="222"/>
      <c r="E22" s="222"/>
      <c r="F22" s="222"/>
      <c r="G22" s="222"/>
      <c r="H22" s="222"/>
      <c r="I22" s="222"/>
      <c r="J22" s="222" t="s">
        <v>245</v>
      </c>
    </row>
  </sheetData>
  <mergeCells count="5">
    <mergeCell ref="G12:H12"/>
    <mergeCell ref="D12:D13"/>
    <mergeCell ref="D1:K1"/>
    <mergeCell ref="D11:G11"/>
    <mergeCell ref="E12:F12"/>
  </mergeCells>
  <phoneticPr fontId="10" type="noConversion"/>
  <dataValidations count="1">
    <dataValidation type="decimal" allowBlank="1" showInputMessage="1" showErrorMessage="1" errorTitle="Input Error" error="Please enter a numeric value between 0 and 99999999999999999" sqref="E15:H20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124"/>
  <sheetViews>
    <sheetView showGridLines="0" topLeftCell="D1" workbookViewId="0">
      <selection sqref="A1:C1048576"/>
    </sheetView>
  </sheetViews>
  <sheetFormatPr defaultColWidth="15.28515625" defaultRowHeight="15"/>
  <cols>
    <col min="1" max="1" width="15.28515625" hidden="1" customWidth="1"/>
    <col min="2" max="2" width="23.85546875" hidden="1" customWidth="1"/>
    <col min="3" max="3" width="15.28515625" hidden="1" customWidth="1"/>
    <col min="4" max="4" width="19.140625" customWidth="1"/>
    <col min="5" max="14" width="28.7109375" customWidth="1"/>
  </cols>
  <sheetData>
    <row r="1" spans="1:12" ht="27.95" customHeight="1">
      <c r="A1" s="13" t="s">
        <v>1833</v>
      </c>
      <c r="D1" s="225" t="s">
        <v>2198</v>
      </c>
      <c r="E1" s="225"/>
      <c r="F1" s="225"/>
      <c r="G1" s="225"/>
      <c r="H1" s="225"/>
      <c r="I1" s="225"/>
      <c r="J1" s="225"/>
      <c r="K1" s="225"/>
    </row>
    <row r="3" spans="1:12">
      <c r="E3" s="44" t="s">
        <v>1256</v>
      </c>
    </row>
    <row r="5" spans="1:12" s="15" customFormat="1" hidden="1">
      <c r="A5" s="218"/>
      <c r="B5" s="218"/>
      <c r="C5" s="218" t="s">
        <v>1311</v>
      </c>
      <c r="D5" s="218"/>
      <c r="E5" s="218"/>
      <c r="F5" s="218"/>
      <c r="G5" s="218"/>
      <c r="H5" s="218"/>
      <c r="I5" s="218"/>
      <c r="J5" s="218"/>
      <c r="K5" s="218"/>
      <c r="L5" s="218"/>
    </row>
    <row r="6" spans="1:12" s="15" customFormat="1" hidden="1">
      <c r="A6" s="218"/>
      <c r="B6" s="218"/>
      <c r="C6" s="218"/>
      <c r="D6" s="218"/>
      <c r="E6" s="218" t="s">
        <v>1129</v>
      </c>
      <c r="F6" s="218" t="s">
        <v>1313</v>
      </c>
      <c r="G6" s="218" t="s">
        <v>1314</v>
      </c>
      <c r="H6" s="218" t="s">
        <v>1315</v>
      </c>
      <c r="I6" s="218" t="s">
        <v>1316</v>
      </c>
      <c r="J6" s="218" t="s">
        <v>1317</v>
      </c>
      <c r="K6" s="218"/>
      <c r="L6" s="218"/>
    </row>
    <row r="7" spans="1:12" s="15" customFormat="1" hidden="1">
      <c r="A7" s="218"/>
      <c r="B7" s="218"/>
      <c r="C7" s="218"/>
      <c r="D7" s="218"/>
      <c r="E7" s="218" t="s">
        <v>959</v>
      </c>
      <c r="F7" s="218" t="s">
        <v>959</v>
      </c>
      <c r="G7" s="218" t="s">
        <v>959</v>
      </c>
      <c r="H7" s="218" t="s">
        <v>959</v>
      </c>
      <c r="I7" s="218" t="s">
        <v>959</v>
      </c>
      <c r="J7" s="218" t="s">
        <v>959</v>
      </c>
      <c r="K7" s="218"/>
      <c r="L7" s="218"/>
    </row>
    <row r="8" spans="1:12" s="15" customFormat="1" hidden="1">
      <c r="A8" s="218"/>
      <c r="B8" s="218"/>
      <c r="C8" s="218" t="s">
        <v>242</v>
      </c>
      <c r="D8" s="218" t="s">
        <v>819</v>
      </c>
      <c r="E8" s="218"/>
      <c r="F8" s="218"/>
      <c r="G8" s="218"/>
      <c r="H8" s="218"/>
      <c r="I8" s="218"/>
      <c r="J8" s="218"/>
      <c r="K8" s="218" t="s">
        <v>241</v>
      </c>
      <c r="L8" s="218" t="s">
        <v>243</v>
      </c>
    </row>
    <row r="9" spans="1:12" s="15" customFormat="1">
      <c r="A9" s="218"/>
      <c r="B9" s="218"/>
      <c r="C9" s="218" t="s">
        <v>819</v>
      </c>
      <c r="D9" s="291" t="s">
        <v>1312</v>
      </c>
      <c r="E9" s="292"/>
      <c r="F9" s="292"/>
      <c r="G9" s="292"/>
      <c r="H9" s="292"/>
      <c r="I9" s="287" t="s">
        <v>1991</v>
      </c>
      <c r="J9" s="288"/>
      <c r="L9" s="218"/>
    </row>
    <row r="10" spans="1:12" s="15" customFormat="1" ht="87.75" customHeight="1">
      <c r="A10" s="218"/>
      <c r="B10" s="218"/>
      <c r="C10" s="218" t="s">
        <v>819</v>
      </c>
      <c r="D10" s="30" t="s">
        <v>1834</v>
      </c>
      <c r="E10" s="30" t="s">
        <v>909</v>
      </c>
      <c r="F10" s="30" t="s">
        <v>910</v>
      </c>
      <c r="G10" s="30" t="s">
        <v>911</v>
      </c>
      <c r="H10" s="30" t="s">
        <v>912</v>
      </c>
      <c r="I10" s="30" t="s">
        <v>913</v>
      </c>
      <c r="J10" s="30" t="s">
        <v>1319</v>
      </c>
      <c r="L10" s="218"/>
    </row>
    <row r="11" spans="1:12" s="15" customFormat="1" hidden="1">
      <c r="A11" s="218"/>
      <c r="B11" s="218"/>
      <c r="C11" s="218" t="s">
        <v>241</v>
      </c>
      <c r="L11" s="218"/>
    </row>
    <row r="12" spans="1:12" s="15" customFormat="1">
      <c r="A12" s="218"/>
      <c r="B12" s="218" t="s">
        <v>960</v>
      </c>
      <c r="C12" s="218"/>
      <c r="D12" s="14" t="s">
        <v>1142</v>
      </c>
      <c r="E12" s="65"/>
      <c r="F12" s="65"/>
      <c r="G12" s="65"/>
      <c r="H12" s="62">
        <f t="shared" ref="H12:H17" si="0">F12-G12</f>
        <v>0</v>
      </c>
      <c r="I12" s="65"/>
      <c r="J12" s="62">
        <f t="shared" ref="J12:J17" si="1">H12-I12</f>
        <v>0</v>
      </c>
      <c r="L12" s="218"/>
    </row>
    <row r="13" spans="1:12" s="15" customFormat="1" ht="30">
      <c r="A13" s="218"/>
      <c r="B13" s="218" t="s">
        <v>961</v>
      </c>
      <c r="C13" s="218"/>
      <c r="D13" s="14" t="s">
        <v>907</v>
      </c>
      <c r="E13" s="65"/>
      <c r="F13" s="65"/>
      <c r="G13" s="65"/>
      <c r="H13" s="62">
        <f t="shared" si="0"/>
        <v>0</v>
      </c>
      <c r="I13" s="65"/>
      <c r="J13" s="62">
        <f t="shared" si="1"/>
        <v>0</v>
      </c>
      <c r="L13" s="218"/>
    </row>
    <row r="14" spans="1:12" s="15" customFormat="1" ht="30">
      <c r="A14" s="218"/>
      <c r="B14" s="218" t="s">
        <v>962</v>
      </c>
      <c r="C14" s="218"/>
      <c r="D14" s="14" t="s">
        <v>908</v>
      </c>
      <c r="E14" s="65"/>
      <c r="F14" s="65"/>
      <c r="G14" s="65"/>
      <c r="H14" s="62">
        <f t="shared" si="0"/>
        <v>0</v>
      </c>
      <c r="I14" s="65"/>
      <c r="J14" s="62">
        <f t="shared" si="1"/>
        <v>0</v>
      </c>
      <c r="L14" s="218"/>
    </row>
    <row r="15" spans="1:12" s="15" customFormat="1" ht="45" customHeight="1">
      <c r="A15" s="218"/>
      <c r="B15" s="218" t="s">
        <v>963</v>
      </c>
      <c r="C15" s="218"/>
      <c r="D15" s="14" t="s">
        <v>1308</v>
      </c>
      <c r="E15" s="65"/>
      <c r="F15" s="65"/>
      <c r="G15" s="65"/>
      <c r="H15" s="62">
        <f t="shared" si="0"/>
        <v>0</v>
      </c>
      <c r="I15" s="65"/>
      <c r="J15" s="62">
        <f t="shared" si="1"/>
        <v>0</v>
      </c>
      <c r="L15" s="218"/>
    </row>
    <row r="16" spans="1:12" s="15" customFormat="1">
      <c r="A16" s="218"/>
      <c r="B16" s="218" t="s">
        <v>964</v>
      </c>
      <c r="C16" s="218"/>
      <c r="D16" s="14" t="s">
        <v>1309</v>
      </c>
      <c r="E16" s="65"/>
      <c r="F16" s="65"/>
      <c r="G16" s="65"/>
      <c r="H16" s="62">
        <f t="shared" si="0"/>
        <v>0</v>
      </c>
      <c r="I16" s="65"/>
      <c r="J16" s="62">
        <f t="shared" si="1"/>
        <v>0</v>
      </c>
      <c r="L16" s="218"/>
    </row>
    <row r="17" spans="1:12" s="15" customFormat="1" ht="90">
      <c r="A17" s="218"/>
      <c r="B17" s="218" t="s">
        <v>965</v>
      </c>
      <c r="C17" s="218"/>
      <c r="D17" s="14" t="s">
        <v>1310</v>
      </c>
      <c r="E17" s="65"/>
      <c r="F17" s="65"/>
      <c r="G17" s="65"/>
      <c r="H17" s="62">
        <f t="shared" si="0"/>
        <v>0</v>
      </c>
      <c r="I17" s="65"/>
      <c r="J17" s="62">
        <f t="shared" si="1"/>
        <v>0</v>
      </c>
      <c r="L17" s="218"/>
    </row>
    <row r="18" spans="1:12" s="15" customFormat="1">
      <c r="A18" s="218"/>
      <c r="B18" s="218" t="s">
        <v>490</v>
      </c>
      <c r="C18" s="218"/>
      <c r="D18" s="21" t="s">
        <v>2102</v>
      </c>
      <c r="E18" s="62">
        <f t="shared" ref="E18:J18" si="2">E12+E13+E14+E15+E16+E17</f>
        <v>0</v>
      </c>
      <c r="F18" s="62">
        <f t="shared" si="2"/>
        <v>0</v>
      </c>
      <c r="G18" s="62">
        <f t="shared" si="2"/>
        <v>0</v>
      </c>
      <c r="H18" s="62">
        <f t="shared" si="2"/>
        <v>0</v>
      </c>
      <c r="I18" s="62">
        <f>I12+I13+I14+I15+I16+I17</f>
        <v>0</v>
      </c>
      <c r="J18" s="62">
        <f t="shared" si="2"/>
        <v>0</v>
      </c>
      <c r="L18" s="218"/>
    </row>
    <row r="19" spans="1:12" s="15" customFormat="1">
      <c r="A19" s="218"/>
      <c r="B19" s="218"/>
      <c r="C19" s="218"/>
      <c r="D19" s="266" t="s">
        <v>463</v>
      </c>
      <c r="E19" s="267"/>
      <c r="F19" s="267"/>
      <c r="G19" s="267"/>
      <c r="H19" s="267"/>
      <c r="I19" s="267"/>
      <c r="J19" s="268"/>
      <c r="L19" s="218"/>
    </row>
    <row r="20" spans="1:12" s="15" customFormat="1" ht="33" customHeight="1">
      <c r="A20" s="218"/>
      <c r="B20" s="218"/>
      <c r="C20" s="218"/>
      <c r="D20" s="266" t="s">
        <v>464</v>
      </c>
      <c r="E20" s="267"/>
      <c r="F20" s="267"/>
      <c r="G20" s="267"/>
      <c r="H20" s="267"/>
      <c r="I20" s="267"/>
      <c r="J20" s="268"/>
      <c r="L20" s="218"/>
    </row>
    <row r="21" spans="1:12" s="15" customFormat="1" hidden="1">
      <c r="A21" s="218"/>
      <c r="B21" s="218"/>
      <c r="C21" s="218" t="s">
        <v>241</v>
      </c>
      <c r="L21" s="218"/>
    </row>
    <row r="22" spans="1:12" s="15" customFormat="1" hidden="1">
      <c r="A22" s="218"/>
      <c r="B22" s="218"/>
      <c r="C22" s="218" t="s">
        <v>244</v>
      </c>
      <c r="D22" s="218"/>
      <c r="E22" s="218"/>
      <c r="F22" s="218"/>
      <c r="G22" s="218"/>
      <c r="H22" s="218"/>
      <c r="I22" s="218"/>
      <c r="J22" s="218"/>
      <c r="K22" s="218"/>
      <c r="L22" s="218" t="s">
        <v>245</v>
      </c>
    </row>
    <row r="23" spans="1:12" s="15" customFormat="1" hidden="1"/>
    <row r="24" spans="1:12" hidden="1"/>
    <row r="25" spans="1:12" hidden="1"/>
    <row r="26" spans="1:12" hidden="1"/>
    <row r="27" spans="1:12" hidden="1"/>
    <row r="28" spans="1:12" hidden="1">
      <c r="A28" s="222"/>
      <c r="B28" s="222"/>
      <c r="C28" s="222" t="s">
        <v>966</v>
      </c>
      <c r="D28" s="222"/>
      <c r="E28" s="222"/>
      <c r="F28" s="222"/>
      <c r="G28" s="222"/>
      <c r="H28" s="222"/>
      <c r="I28" s="222"/>
      <c r="J28" s="222"/>
      <c r="K28" s="222"/>
    </row>
    <row r="29" spans="1:12">
      <c r="A29" s="222"/>
      <c r="B29" s="222"/>
      <c r="C29" s="222"/>
      <c r="D29" s="222"/>
      <c r="E29" s="218" t="s">
        <v>1129</v>
      </c>
      <c r="F29" s="222" t="s">
        <v>1313</v>
      </c>
      <c r="G29" s="222" t="s">
        <v>971</v>
      </c>
      <c r="H29" s="222" t="s">
        <v>1316</v>
      </c>
      <c r="I29" s="222" t="s">
        <v>1317</v>
      </c>
      <c r="J29" s="222"/>
      <c r="K29" s="222"/>
    </row>
    <row r="30" spans="1:12">
      <c r="A30" s="222"/>
      <c r="B30" s="222"/>
      <c r="C30" s="222"/>
      <c r="D30" s="222"/>
      <c r="E30" s="222" t="s">
        <v>1377</v>
      </c>
      <c r="F30" s="222" t="s">
        <v>1377</v>
      </c>
      <c r="G30" s="222" t="s">
        <v>1377</v>
      </c>
      <c r="H30" s="222" t="s">
        <v>1377</v>
      </c>
      <c r="I30" s="222" t="s">
        <v>1377</v>
      </c>
      <c r="J30" s="222"/>
      <c r="K30" s="222"/>
    </row>
    <row r="31" spans="1:12">
      <c r="A31" s="222"/>
      <c r="B31" s="222"/>
      <c r="C31" s="222" t="s">
        <v>242</v>
      </c>
      <c r="D31" s="293" t="s">
        <v>819</v>
      </c>
      <c r="E31" s="293"/>
      <c r="F31" s="293"/>
      <c r="G31" s="293"/>
      <c r="H31" s="293"/>
      <c r="I31" s="293"/>
      <c r="J31" s="222" t="s">
        <v>241</v>
      </c>
      <c r="K31" s="222" t="s">
        <v>243</v>
      </c>
    </row>
    <row r="32" spans="1:12" ht="15" customHeight="1">
      <c r="A32" s="222"/>
      <c r="B32" s="222"/>
      <c r="C32" s="222" t="s">
        <v>819</v>
      </c>
      <c r="D32" s="266" t="s">
        <v>465</v>
      </c>
      <c r="E32" s="267"/>
      <c r="F32" s="267"/>
      <c r="G32" s="267"/>
      <c r="H32" s="234" t="s">
        <v>1991</v>
      </c>
      <c r="I32" s="272"/>
      <c r="J32" s="116"/>
      <c r="K32" s="222"/>
    </row>
    <row r="33" spans="1:16" ht="90" customHeight="1">
      <c r="A33" s="222"/>
      <c r="B33" s="222"/>
      <c r="C33" s="222" t="s">
        <v>819</v>
      </c>
      <c r="D33" s="30" t="s">
        <v>967</v>
      </c>
      <c r="E33" s="30" t="s">
        <v>909</v>
      </c>
      <c r="F33" s="30" t="s">
        <v>910</v>
      </c>
      <c r="G33" s="30" t="s">
        <v>968</v>
      </c>
      <c r="H33" s="30" t="s">
        <v>913</v>
      </c>
      <c r="I33" s="30" t="s">
        <v>1319</v>
      </c>
      <c r="K33" s="222"/>
    </row>
    <row r="34" spans="1:16" hidden="1">
      <c r="A34" s="222"/>
      <c r="B34" s="222"/>
      <c r="C34" s="222" t="s">
        <v>241</v>
      </c>
      <c r="K34" s="222"/>
    </row>
    <row r="35" spans="1:16" ht="30">
      <c r="A35" s="222"/>
      <c r="B35" s="222" t="s">
        <v>972</v>
      </c>
      <c r="C35" s="222"/>
      <c r="D35" s="14" t="s">
        <v>969</v>
      </c>
      <c r="E35" s="65"/>
      <c r="F35" s="65"/>
      <c r="G35" s="65"/>
      <c r="H35" s="65"/>
      <c r="I35" s="62">
        <f>F35-H35</f>
        <v>0</v>
      </c>
      <c r="K35" s="222"/>
    </row>
    <row r="36" spans="1:16" ht="30">
      <c r="A36" s="222"/>
      <c r="B36" s="222" t="s">
        <v>1916</v>
      </c>
      <c r="C36" s="222"/>
      <c r="D36" s="14" t="s">
        <v>970</v>
      </c>
      <c r="E36" s="65"/>
      <c r="F36" s="65"/>
      <c r="G36" s="65"/>
      <c r="H36" s="65"/>
      <c r="I36" s="62">
        <f>F36-H36</f>
        <v>0</v>
      </c>
      <c r="K36" s="222"/>
    </row>
    <row r="37" spans="1:16">
      <c r="A37" s="222"/>
      <c r="B37" s="222" t="s">
        <v>491</v>
      </c>
      <c r="C37" s="222"/>
      <c r="D37" s="21" t="s">
        <v>2102</v>
      </c>
      <c r="E37" s="62">
        <f>E35+E36</f>
        <v>0</v>
      </c>
      <c r="F37" s="62">
        <f>F35+F36</f>
        <v>0</v>
      </c>
      <c r="G37" s="62">
        <f>G35+G36</f>
        <v>0</v>
      </c>
      <c r="H37" s="62">
        <f>H35+H36</f>
        <v>0</v>
      </c>
      <c r="I37" s="62">
        <f>I35+I36</f>
        <v>0</v>
      </c>
      <c r="K37" s="222"/>
    </row>
    <row r="38" spans="1:16" ht="31.5" customHeight="1">
      <c r="A38" s="222"/>
      <c r="B38" s="222"/>
      <c r="C38" s="222"/>
      <c r="D38" s="266" t="s">
        <v>464</v>
      </c>
      <c r="E38" s="267"/>
      <c r="F38" s="267"/>
      <c r="G38" s="267"/>
      <c r="H38" s="267"/>
      <c r="I38" s="268"/>
      <c r="K38" s="222"/>
    </row>
    <row r="39" spans="1:16" hidden="1">
      <c r="A39" s="222"/>
      <c r="B39" s="222"/>
      <c r="C39" s="222" t="s">
        <v>241</v>
      </c>
      <c r="K39" s="222"/>
    </row>
    <row r="40" spans="1:16" hidden="1">
      <c r="A40" s="222"/>
      <c r="B40" s="222"/>
      <c r="C40" s="222" t="s">
        <v>244</v>
      </c>
      <c r="D40" s="222"/>
      <c r="E40" s="222"/>
      <c r="F40" s="222"/>
      <c r="G40" s="222"/>
      <c r="H40" s="222"/>
      <c r="I40" s="222"/>
      <c r="J40" s="222"/>
      <c r="K40" s="222" t="s">
        <v>245</v>
      </c>
    </row>
    <row r="41" spans="1:16" hidden="1"/>
    <row r="42" spans="1:16" hidden="1"/>
    <row r="43" spans="1:16" hidden="1"/>
    <row r="44" spans="1:16" hidden="1"/>
    <row r="45" spans="1:16" hidden="1"/>
    <row r="46" spans="1:16" hidden="1"/>
    <row r="47" spans="1:16" hidden="1">
      <c r="A47" s="222"/>
      <c r="B47" s="222"/>
      <c r="C47" s="222" t="s">
        <v>1917</v>
      </c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</row>
    <row r="48" spans="1:16">
      <c r="A48" s="222"/>
      <c r="B48" s="222"/>
      <c r="C48" s="222"/>
      <c r="D48" s="222"/>
      <c r="E48" s="218" t="s">
        <v>1129</v>
      </c>
      <c r="F48" s="222" t="s">
        <v>1313</v>
      </c>
      <c r="G48" s="222" t="s">
        <v>1314</v>
      </c>
      <c r="H48" s="222" t="s">
        <v>1315</v>
      </c>
      <c r="I48" s="222" t="s">
        <v>1923</v>
      </c>
      <c r="J48" s="222" t="s">
        <v>1569</v>
      </c>
      <c r="K48" s="222" t="s">
        <v>1570</v>
      </c>
      <c r="L48" s="222" t="s">
        <v>107</v>
      </c>
      <c r="M48" s="222" t="s">
        <v>1692</v>
      </c>
      <c r="N48" s="222" t="s">
        <v>1317</v>
      </c>
      <c r="O48" s="222"/>
      <c r="P48" s="222"/>
    </row>
    <row r="49" spans="1:16">
      <c r="A49" s="222"/>
      <c r="B49" s="222"/>
      <c r="C49" s="222"/>
      <c r="D49" s="222"/>
      <c r="E49" s="222" t="s">
        <v>1377</v>
      </c>
      <c r="F49" s="222" t="s">
        <v>1377</v>
      </c>
      <c r="G49" s="222" t="s">
        <v>1377</v>
      </c>
      <c r="H49" s="222" t="s">
        <v>1377</v>
      </c>
      <c r="I49" s="222" t="s">
        <v>1377</v>
      </c>
      <c r="J49" s="222" t="s">
        <v>1377</v>
      </c>
      <c r="K49" s="222" t="s">
        <v>1377</v>
      </c>
      <c r="L49" s="222" t="s">
        <v>1377</v>
      </c>
      <c r="M49" s="222" t="s">
        <v>1377</v>
      </c>
      <c r="N49" s="222" t="s">
        <v>1377</v>
      </c>
      <c r="O49" s="222"/>
      <c r="P49" s="222"/>
    </row>
    <row r="50" spans="1:16">
      <c r="A50" s="222"/>
      <c r="B50" s="222"/>
      <c r="C50" s="222" t="s">
        <v>242</v>
      </c>
      <c r="D50" s="293" t="s">
        <v>819</v>
      </c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22" t="s">
        <v>241</v>
      </c>
      <c r="P50" s="222" t="s">
        <v>243</v>
      </c>
    </row>
    <row r="51" spans="1:16" ht="15" customHeight="1">
      <c r="A51" s="222"/>
      <c r="B51" s="222"/>
      <c r="C51" s="222" t="s">
        <v>819</v>
      </c>
      <c r="D51" s="299" t="s">
        <v>465</v>
      </c>
      <c r="E51" s="300"/>
      <c r="F51" s="300"/>
      <c r="G51" s="300"/>
      <c r="H51" s="300"/>
      <c r="I51" s="300"/>
      <c r="J51" s="300"/>
      <c r="K51" s="300"/>
      <c r="L51" s="300"/>
      <c r="M51" s="234" t="s">
        <v>1991</v>
      </c>
      <c r="N51" s="272"/>
      <c r="O51" s="109"/>
      <c r="P51" s="222"/>
    </row>
    <row r="52" spans="1:16" ht="60.75" customHeight="1">
      <c r="A52" s="222"/>
      <c r="B52" s="222"/>
      <c r="C52" s="222" t="s">
        <v>819</v>
      </c>
      <c r="D52" s="30" t="s">
        <v>175</v>
      </c>
      <c r="E52" s="30" t="s">
        <v>909</v>
      </c>
      <c r="F52" s="30" t="s">
        <v>910</v>
      </c>
      <c r="G52" s="30" t="s">
        <v>1921</v>
      </c>
      <c r="H52" s="30" t="s">
        <v>1922</v>
      </c>
      <c r="I52" s="30" t="s">
        <v>1473</v>
      </c>
      <c r="J52" s="30" t="s">
        <v>1420</v>
      </c>
      <c r="K52" s="30" t="s">
        <v>1475</v>
      </c>
      <c r="L52" s="30" t="s">
        <v>1476</v>
      </c>
      <c r="M52" s="30" t="s">
        <v>201</v>
      </c>
      <c r="N52" s="30" t="s">
        <v>906</v>
      </c>
      <c r="P52" s="222"/>
    </row>
    <row r="53" spans="1:16" hidden="1">
      <c r="A53" s="222"/>
      <c r="B53" s="222"/>
      <c r="C53" s="222" t="s">
        <v>241</v>
      </c>
      <c r="P53" s="222"/>
    </row>
    <row r="54" spans="1:16" ht="45">
      <c r="A54" s="222"/>
      <c r="B54" s="222" t="s">
        <v>605</v>
      </c>
      <c r="C54" s="222"/>
      <c r="D54" s="14" t="s">
        <v>1918</v>
      </c>
      <c r="E54" s="65"/>
      <c r="F54" s="65"/>
      <c r="G54" s="65"/>
      <c r="H54" s="62">
        <f>F54-G54</f>
        <v>0</v>
      </c>
      <c r="I54" s="65"/>
      <c r="J54" s="65"/>
      <c r="K54" s="65"/>
      <c r="L54" s="65"/>
      <c r="M54" s="65"/>
      <c r="N54" s="62">
        <f>H54-M54</f>
        <v>0</v>
      </c>
      <c r="P54" s="222"/>
    </row>
    <row r="55" spans="1:16" ht="30">
      <c r="A55" s="222"/>
      <c r="B55" s="222" t="s">
        <v>606</v>
      </c>
      <c r="C55" s="222"/>
      <c r="D55" s="14" t="s">
        <v>1919</v>
      </c>
      <c r="E55" s="65"/>
      <c r="F55" s="65"/>
      <c r="G55" s="65"/>
      <c r="H55" s="62">
        <f>F55-G55</f>
        <v>0</v>
      </c>
      <c r="I55" s="65"/>
      <c r="J55" s="65"/>
      <c r="K55" s="65"/>
      <c r="L55" s="65"/>
      <c r="M55" s="65"/>
      <c r="N55" s="62">
        <f>H55-M55</f>
        <v>0</v>
      </c>
      <c r="P55" s="222"/>
    </row>
    <row r="56" spans="1:16" ht="30">
      <c r="A56" s="222"/>
      <c r="B56" s="222" t="s">
        <v>607</v>
      </c>
      <c r="C56" s="222"/>
      <c r="D56" s="14" t="s">
        <v>1920</v>
      </c>
      <c r="E56" s="65"/>
      <c r="F56" s="65"/>
      <c r="G56" s="65"/>
      <c r="H56" s="62">
        <f>F56-G56</f>
        <v>0</v>
      </c>
      <c r="I56" s="65"/>
      <c r="J56" s="65"/>
      <c r="K56" s="65"/>
      <c r="L56" s="65"/>
      <c r="M56" s="65"/>
      <c r="N56" s="62">
        <f>H56-M56</f>
        <v>0</v>
      </c>
      <c r="P56" s="222"/>
    </row>
    <row r="57" spans="1:16">
      <c r="A57" s="222"/>
      <c r="B57" s="222" t="s">
        <v>192</v>
      </c>
      <c r="C57" s="222"/>
      <c r="D57" s="21" t="s">
        <v>2102</v>
      </c>
      <c r="E57" s="62">
        <f>E54+E55+E56</f>
        <v>0</v>
      </c>
      <c r="F57" s="62">
        <f t="shared" ref="F57:N57" si="3">F54+F55+F56</f>
        <v>0</v>
      </c>
      <c r="G57" s="62">
        <f t="shared" si="3"/>
        <v>0</v>
      </c>
      <c r="H57" s="62">
        <f t="shared" si="3"/>
        <v>0</v>
      </c>
      <c r="I57" s="62">
        <f t="shared" si="3"/>
        <v>0</v>
      </c>
      <c r="J57" s="62">
        <f t="shared" si="3"/>
        <v>0</v>
      </c>
      <c r="K57" s="62">
        <f t="shared" si="3"/>
        <v>0</v>
      </c>
      <c r="L57" s="62">
        <f t="shared" si="3"/>
        <v>0</v>
      </c>
      <c r="M57" s="62">
        <f t="shared" si="3"/>
        <v>0</v>
      </c>
      <c r="N57" s="62">
        <f t="shared" si="3"/>
        <v>0</v>
      </c>
      <c r="P57" s="222"/>
    </row>
    <row r="58" spans="1:16">
      <c r="A58" s="222"/>
      <c r="B58" s="222"/>
      <c r="C58" s="222"/>
      <c r="D58" s="237" t="s">
        <v>468</v>
      </c>
      <c r="E58" s="294"/>
      <c r="F58" s="294"/>
      <c r="G58" s="294"/>
      <c r="H58" s="294"/>
      <c r="I58" s="294"/>
      <c r="J58" s="294"/>
      <c r="K58" s="294"/>
      <c r="L58" s="294"/>
      <c r="M58" s="294"/>
      <c r="N58" s="295"/>
      <c r="P58" s="222"/>
    </row>
    <row r="59" spans="1:16" hidden="1">
      <c r="A59" s="222"/>
      <c r="B59" s="222"/>
      <c r="C59" s="222" t="s">
        <v>241</v>
      </c>
      <c r="P59" s="222"/>
    </row>
    <row r="60" spans="1:16" hidden="1">
      <c r="A60" s="222"/>
      <c r="B60" s="222"/>
      <c r="C60" s="222" t="s">
        <v>244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 t="s">
        <v>245</v>
      </c>
    </row>
    <row r="61" spans="1:16" hidden="1"/>
    <row r="62" spans="1:16" hidden="1"/>
    <row r="63" spans="1:16" hidden="1"/>
    <row r="64" spans="1:16" hidden="1"/>
    <row r="65" spans="1:9" hidden="1">
      <c r="A65" s="222"/>
      <c r="B65" s="222"/>
      <c r="C65" s="222" t="s">
        <v>1378</v>
      </c>
      <c r="D65" s="222"/>
      <c r="E65" s="222"/>
      <c r="F65" s="222"/>
      <c r="G65" s="222"/>
      <c r="H65" s="222"/>
      <c r="I65" s="222"/>
    </row>
    <row r="66" spans="1:9">
      <c r="A66" s="222"/>
      <c r="B66" s="222"/>
      <c r="C66" s="222"/>
      <c r="D66" s="222"/>
      <c r="E66" s="218" t="s">
        <v>1129</v>
      </c>
      <c r="F66" s="222" t="s">
        <v>1313</v>
      </c>
      <c r="G66" s="222" t="s">
        <v>1317</v>
      </c>
      <c r="H66" s="222"/>
      <c r="I66" s="222"/>
    </row>
    <row r="67" spans="1:9">
      <c r="A67" s="222"/>
      <c r="B67" s="222"/>
      <c r="C67" s="222"/>
      <c r="D67" s="222"/>
      <c r="E67" s="222"/>
      <c r="F67" s="222"/>
      <c r="G67" s="222"/>
      <c r="H67" s="222"/>
      <c r="I67" s="222"/>
    </row>
    <row r="68" spans="1:9">
      <c r="A68" s="222"/>
      <c r="B68" s="222"/>
      <c r="C68" s="222" t="s">
        <v>242</v>
      </c>
      <c r="D68" s="293" t="s">
        <v>819</v>
      </c>
      <c r="E68" s="293"/>
      <c r="F68" s="293"/>
      <c r="G68" s="293"/>
      <c r="H68" s="222" t="s">
        <v>241</v>
      </c>
      <c r="I68" s="222" t="s">
        <v>243</v>
      </c>
    </row>
    <row r="69" spans="1:9">
      <c r="A69" s="222"/>
      <c r="B69" s="222"/>
      <c r="C69" s="222" t="s">
        <v>819</v>
      </c>
      <c r="D69" s="301" t="s">
        <v>1136</v>
      </c>
      <c r="E69" s="271" t="s">
        <v>1991</v>
      </c>
      <c r="F69" s="234"/>
      <c r="G69" s="272"/>
      <c r="H69" s="109"/>
      <c r="I69" s="222"/>
    </row>
    <row r="70" spans="1:9" ht="26.25" customHeight="1">
      <c r="A70" s="222"/>
      <c r="B70" s="222"/>
      <c r="C70" s="222" t="s">
        <v>819</v>
      </c>
      <c r="D70" s="301"/>
      <c r="E70" s="17" t="s">
        <v>909</v>
      </c>
      <c r="F70" s="17" t="s">
        <v>910</v>
      </c>
      <c r="G70" s="17" t="s">
        <v>1380</v>
      </c>
      <c r="I70" s="222"/>
    </row>
    <row r="71" spans="1:9" hidden="1">
      <c r="A71" s="222"/>
      <c r="B71" s="222"/>
      <c r="C71" s="222" t="s">
        <v>241</v>
      </c>
      <c r="I71" s="222"/>
    </row>
    <row r="72" spans="1:9">
      <c r="A72" s="222"/>
      <c r="B72" s="222"/>
      <c r="C72" s="219"/>
      <c r="D72" s="21" t="s">
        <v>1379</v>
      </c>
      <c r="E72" s="65"/>
      <c r="F72" s="65"/>
      <c r="G72" s="65"/>
      <c r="I72" s="222"/>
    </row>
    <row r="73" spans="1:9" hidden="1">
      <c r="A73" s="222"/>
      <c r="B73" s="222"/>
      <c r="C73" s="222" t="s">
        <v>241</v>
      </c>
      <c r="I73" s="222"/>
    </row>
    <row r="74" spans="1:9" hidden="1">
      <c r="A74" s="222"/>
      <c r="B74" s="222"/>
      <c r="C74" s="222" t="s">
        <v>244</v>
      </c>
      <c r="D74" s="222"/>
      <c r="E74" s="222"/>
      <c r="F74" s="222"/>
      <c r="G74" s="222"/>
      <c r="H74" s="222"/>
      <c r="I74" s="222" t="s">
        <v>245</v>
      </c>
    </row>
    <row r="75" spans="1:9" hidden="1"/>
    <row r="76" spans="1:9" hidden="1"/>
    <row r="77" spans="1:9" hidden="1"/>
    <row r="78" spans="1:9" hidden="1"/>
    <row r="79" spans="1:9" hidden="1"/>
    <row r="80" spans="1:9" hidden="1"/>
    <row r="81" spans="1:14" hidden="1"/>
    <row r="82" spans="1:14" hidden="1">
      <c r="A82" s="222"/>
      <c r="B82" s="222"/>
      <c r="C82" s="222" t="s">
        <v>2005</v>
      </c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</row>
    <row r="83" spans="1:14">
      <c r="A83" s="222"/>
      <c r="B83" s="222"/>
      <c r="C83" s="222"/>
      <c r="D83" s="222"/>
      <c r="E83" s="218" t="s">
        <v>1129</v>
      </c>
      <c r="F83" s="222" t="s">
        <v>1317</v>
      </c>
      <c r="G83" s="222" t="s">
        <v>724</v>
      </c>
      <c r="H83" s="222" t="s">
        <v>725</v>
      </c>
      <c r="I83" s="222" t="s">
        <v>726</v>
      </c>
      <c r="J83" s="222" t="s">
        <v>1183</v>
      </c>
      <c r="K83" s="222" t="s">
        <v>1184</v>
      </c>
      <c r="L83" s="222" t="s">
        <v>1882</v>
      </c>
      <c r="M83" s="222"/>
      <c r="N83" s="222"/>
    </row>
    <row r="84" spans="1:14">
      <c r="A84" s="222"/>
      <c r="B84" s="222"/>
      <c r="C84" s="222"/>
      <c r="D84" s="222"/>
      <c r="E84" s="222" t="s">
        <v>1466</v>
      </c>
      <c r="F84" s="222" t="s">
        <v>1466</v>
      </c>
      <c r="G84" s="222" t="s">
        <v>1466</v>
      </c>
      <c r="H84" s="222" t="s">
        <v>1466</v>
      </c>
      <c r="I84" s="222" t="s">
        <v>1466</v>
      </c>
      <c r="J84" s="222" t="s">
        <v>1466</v>
      </c>
      <c r="K84" s="222" t="s">
        <v>1466</v>
      </c>
      <c r="L84" s="222" t="s">
        <v>1466</v>
      </c>
      <c r="M84" s="222"/>
      <c r="N84" s="222"/>
    </row>
    <row r="85" spans="1:14">
      <c r="A85" s="222"/>
      <c r="B85" s="222"/>
      <c r="C85" s="222" t="s">
        <v>242</v>
      </c>
      <c r="D85" s="293" t="s">
        <v>819</v>
      </c>
      <c r="E85" s="293"/>
      <c r="F85" s="293"/>
      <c r="G85" s="293"/>
      <c r="H85" s="293"/>
      <c r="I85" s="293"/>
      <c r="J85" s="293"/>
      <c r="K85" s="293"/>
      <c r="L85" s="293"/>
      <c r="M85" s="222" t="s">
        <v>241</v>
      </c>
      <c r="N85" s="222" t="s">
        <v>243</v>
      </c>
    </row>
    <row r="86" spans="1:14">
      <c r="A86" s="222"/>
      <c r="B86" s="222"/>
      <c r="C86" s="222" t="s">
        <v>819</v>
      </c>
      <c r="D86" s="296" t="s">
        <v>466</v>
      </c>
      <c r="E86" s="297"/>
      <c r="F86" s="297"/>
      <c r="G86" s="297"/>
      <c r="H86" s="297"/>
      <c r="I86" s="297"/>
      <c r="J86" s="297"/>
      <c r="K86" s="234" t="s">
        <v>1991</v>
      </c>
      <c r="L86" s="272"/>
      <c r="M86" s="109"/>
      <c r="N86" s="222"/>
    </row>
    <row r="87" spans="1:14" ht="45">
      <c r="A87" s="222"/>
      <c r="B87" s="222"/>
      <c r="C87" s="222" t="s">
        <v>819</v>
      </c>
      <c r="D87" s="108" t="s">
        <v>2006</v>
      </c>
      <c r="E87" s="22" t="s">
        <v>909</v>
      </c>
      <c r="F87" s="22" t="s">
        <v>2007</v>
      </c>
      <c r="G87" s="22" t="s">
        <v>2008</v>
      </c>
      <c r="H87" s="22" t="s">
        <v>1707</v>
      </c>
      <c r="I87" s="22" t="s">
        <v>1708</v>
      </c>
      <c r="J87" s="22" t="s">
        <v>1709</v>
      </c>
      <c r="K87" s="17" t="s">
        <v>1710</v>
      </c>
      <c r="L87" s="17" t="s">
        <v>1091</v>
      </c>
      <c r="N87" s="222"/>
    </row>
    <row r="88" spans="1:14" hidden="1">
      <c r="A88" s="222"/>
      <c r="B88" s="222"/>
      <c r="C88" s="222" t="s">
        <v>241</v>
      </c>
      <c r="N88" s="222"/>
    </row>
    <row r="89" spans="1:14" ht="30">
      <c r="A89" s="222"/>
      <c r="B89" s="222" t="s">
        <v>960</v>
      </c>
      <c r="C89" s="222"/>
      <c r="D89" s="14" t="s">
        <v>1092</v>
      </c>
      <c r="E89" s="65"/>
      <c r="F89" s="65"/>
      <c r="G89" s="65"/>
      <c r="H89" s="65"/>
      <c r="I89" s="65"/>
      <c r="J89" s="65"/>
      <c r="K89" s="65"/>
      <c r="L89" s="65"/>
      <c r="N89" s="222"/>
    </row>
    <row r="90" spans="1:14" ht="30">
      <c r="A90" s="222"/>
      <c r="B90" s="222" t="s">
        <v>1822</v>
      </c>
      <c r="C90" s="222"/>
      <c r="D90" s="97" t="s">
        <v>1093</v>
      </c>
      <c r="E90" s="115"/>
      <c r="F90" s="115"/>
      <c r="G90" s="115"/>
      <c r="H90" s="115"/>
      <c r="I90" s="115"/>
      <c r="J90" s="115"/>
      <c r="K90" s="115"/>
      <c r="L90" s="115"/>
      <c r="N90" s="222"/>
    </row>
    <row r="91" spans="1:14">
      <c r="A91" s="222"/>
      <c r="B91" s="222" t="s">
        <v>1128</v>
      </c>
      <c r="C91" s="222"/>
      <c r="D91" s="97" t="s">
        <v>1094</v>
      </c>
      <c r="E91" s="65"/>
      <c r="F91" s="65"/>
      <c r="G91" s="65"/>
      <c r="H91" s="65"/>
      <c r="I91" s="65"/>
      <c r="J91" s="65"/>
      <c r="K91" s="65"/>
      <c r="L91" s="65"/>
      <c r="N91" s="222"/>
    </row>
    <row r="92" spans="1:14" ht="45">
      <c r="A92" s="222"/>
      <c r="B92" s="222" t="s">
        <v>1467</v>
      </c>
      <c r="C92" s="222"/>
      <c r="D92" s="14" t="s">
        <v>720</v>
      </c>
      <c r="E92" s="115"/>
      <c r="F92" s="115"/>
      <c r="G92" s="115"/>
      <c r="H92" s="115"/>
      <c r="I92" s="115"/>
      <c r="J92" s="115"/>
      <c r="K92" s="115"/>
      <c r="L92" s="115"/>
      <c r="N92" s="222"/>
    </row>
    <row r="93" spans="1:14">
      <c r="A93" s="222"/>
      <c r="B93" s="222" t="s">
        <v>1468</v>
      </c>
      <c r="C93" s="222"/>
      <c r="D93" s="14" t="s">
        <v>721</v>
      </c>
      <c r="E93" s="65"/>
      <c r="F93" s="65"/>
      <c r="G93" s="65"/>
      <c r="H93" s="65"/>
      <c r="I93" s="65"/>
      <c r="J93" s="65"/>
      <c r="K93" s="65"/>
      <c r="L93" s="65"/>
      <c r="N93" s="222"/>
    </row>
    <row r="94" spans="1:14" ht="30">
      <c r="A94" s="222"/>
      <c r="B94" s="222" t="s">
        <v>1469</v>
      </c>
      <c r="C94" s="222"/>
      <c r="D94" s="14" t="s">
        <v>722</v>
      </c>
      <c r="E94" s="65"/>
      <c r="F94" s="65"/>
      <c r="G94" s="65"/>
      <c r="H94" s="65"/>
      <c r="I94" s="65"/>
      <c r="J94" s="65"/>
      <c r="K94" s="65"/>
      <c r="L94" s="65"/>
      <c r="N94" s="222"/>
    </row>
    <row r="95" spans="1:14" ht="30">
      <c r="A95" s="222"/>
      <c r="B95" s="222" t="s">
        <v>1470</v>
      </c>
      <c r="C95" s="222"/>
      <c r="D95" s="14" t="s">
        <v>723</v>
      </c>
      <c r="E95" s="65"/>
      <c r="F95" s="65"/>
      <c r="G95" s="65"/>
      <c r="H95" s="65"/>
      <c r="I95" s="65"/>
      <c r="J95" s="65"/>
      <c r="K95" s="65"/>
      <c r="L95" s="65"/>
      <c r="N95" s="222"/>
    </row>
    <row r="96" spans="1:14">
      <c r="A96" s="222"/>
      <c r="B96" s="222" t="s">
        <v>1138</v>
      </c>
      <c r="C96" s="222"/>
      <c r="D96" s="14" t="s">
        <v>718</v>
      </c>
      <c r="E96" s="65"/>
      <c r="F96" s="65"/>
      <c r="G96" s="65"/>
      <c r="H96" s="65"/>
      <c r="I96" s="65"/>
      <c r="J96" s="65"/>
      <c r="K96" s="65"/>
      <c r="L96" s="65"/>
      <c r="N96" s="222"/>
    </row>
    <row r="97" spans="1:14">
      <c r="A97" s="222"/>
      <c r="B97" s="222" t="s">
        <v>193</v>
      </c>
      <c r="C97" s="222"/>
      <c r="D97" s="21" t="s">
        <v>2102</v>
      </c>
      <c r="E97" s="62">
        <f>E89+E90+E91+E92+E93+E94+E95+E96</f>
        <v>0</v>
      </c>
      <c r="F97" s="62">
        <f t="shared" ref="F97:L97" si="4">F89+F90+F91+F92+F93+F94+F95+F96</f>
        <v>0</v>
      </c>
      <c r="G97" s="62">
        <f t="shared" si="4"/>
        <v>0</v>
      </c>
      <c r="H97" s="62">
        <f t="shared" si="4"/>
        <v>0</v>
      </c>
      <c r="I97" s="62">
        <f t="shared" si="4"/>
        <v>0</v>
      </c>
      <c r="J97" s="62">
        <f t="shared" si="4"/>
        <v>0</v>
      </c>
      <c r="K97" s="62">
        <f t="shared" si="4"/>
        <v>0</v>
      </c>
      <c r="L97" s="62">
        <f t="shared" si="4"/>
        <v>0</v>
      </c>
      <c r="N97" s="222"/>
    </row>
    <row r="98" spans="1:14">
      <c r="A98" s="222"/>
      <c r="B98" s="222"/>
      <c r="C98" s="222"/>
      <c r="D98" s="237" t="s">
        <v>467</v>
      </c>
      <c r="E98" s="294"/>
      <c r="F98" s="294"/>
      <c r="G98" s="294"/>
      <c r="H98" s="294"/>
      <c r="I98" s="294"/>
      <c r="J98" s="294"/>
      <c r="K98" s="294"/>
      <c r="L98" s="295"/>
      <c r="N98" s="222"/>
    </row>
    <row r="99" spans="1:14" hidden="1">
      <c r="A99" s="222"/>
      <c r="B99" s="222"/>
      <c r="C99" s="222" t="s">
        <v>241</v>
      </c>
      <c r="N99" s="222"/>
    </row>
    <row r="100" spans="1:14" hidden="1">
      <c r="A100" s="222"/>
      <c r="B100" s="222"/>
      <c r="C100" s="222" t="s">
        <v>244</v>
      </c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 t="s">
        <v>245</v>
      </c>
    </row>
    <row r="101" spans="1:14" hidden="1"/>
    <row r="102" spans="1:14" hidden="1"/>
    <row r="103" spans="1:14" hidden="1"/>
    <row r="104" spans="1:14" hidden="1"/>
    <row r="105" spans="1:14" hidden="1"/>
    <row r="106" spans="1:14" s="15" customFormat="1" hidden="1">
      <c r="A106" s="218"/>
      <c r="B106" s="218"/>
      <c r="C106" s="144" t="s">
        <v>1139</v>
      </c>
      <c r="D106" s="144"/>
      <c r="E106" s="218"/>
      <c r="F106" s="218"/>
      <c r="G106" s="218"/>
      <c r="H106" s="218"/>
      <c r="I106" s="218"/>
      <c r="J106" s="218"/>
      <c r="K106" s="218"/>
      <c r="L106" s="218"/>
      <c r="M106" s="218"/>
    </row>
    <row r="107" spans="1:14" s="15" customFormat="1">
      <c r="A107" s="218"/>
      <c r="B107" s="218"/>
      <c r="C107" s="218"/>
      <c r="D107" s="218"/>
      <c r="E107" s="218" t="s">
        <v>1129</v>
      </c>
      <c r="F107" s="222" t="s">
        <v>1317</v>
      </c>
      <c r="G107" s="218" t="s">
        <v>724</v>
      </c>
      <c r="H107" s="218" t="s">
        <v>725</v>
      </c>
      <c r="I107" s="218" t="s">
        <v>726</v>
      </c>
      <c r="J107" s="218" t="s">
        <v>1143</v>
      </c>
      <c r="K107" s="218" t="s">
        <v>1144</v>
      </c>
      <c r="L107" s="218"/>
      <c r="M107" s="218"/>
    </row>
    <row r="108" spans="1:14" s="15" customFormat="1">
      <c r="A108" s="218"/>
      <c r="B108" s="218"/>
      <c r="C108" s="218"/>
      <c r="D108" s="218"/>
      <c r="E108" s="218" t="s">
        <v>0</v>
      </c>
      <c r="F108" s="218" t="s">
        <v>0</v>
      </c>
      <c r="G108" s="218" t="s">
        <v>0</v>
      </c>
      <c r="H108" s="218" t="s">
        <v>0</v>
      </c>
      <c r="I108" s="218" t="s">
        <v>0</v>
      </c>
      <c r="J108" s="218" t="s">
        <v>0</v>
      </c>
      <c r="K108" s="218" t="s">
        <v>0</v>
      </c>
      <c r="L108" s="218"/>
      <c r="M108" s="218"/>
    </row>
    <row r="109" spans="1:14" s="15" customFormat="1">
      <c r="A109" s="218"/>
      <c r="B109" s="218"/>
      <c r="C109" s="218" t="s">
        <v>242</v>
      </c>
      <c r="D109" s="293" t="s">
        <v>819</v>
      </c>
      <c r="E109" s="293"/>
      <c r="F109" s="293"/>
      <c r="G109" s="293"/>
      <c r="H109" s="293"/>
      <c r="I109" s="293"/>
      <c r="J109" s="293"/>
      <c r="K109" s="293"/>
      <c r="L109" s="218" t="s">
        <v>241</v>
      </c>
      <c r="M109" s="218" t="s">
        <v>243</v>
      </c>
    </row>
    <row r="110" spans="1:14" s="15" customFormat="1">
      <c r="A110" s="218"/>
      <c r="B110" s="218"/>
      <c r="C110" s="218" t="s">
        <v>819</v>
      </c>
      <c r="D110" s="298" t="s">
        <v>469</v>
      </c>
      <c r="E110" s="298"/>
      <c r="F110" s="298"/>
      <c r="G110" s="298"/>
      <c r="H110" s="298"/>
      <c r="I110" s="298"/>
      <c r="J110" s="271" t="s">
        <v>1991</v>
      </c>
      <c r="K110" s="272"/>
      <c r="L110" s="110"/>
      <c r="M110" s="218"/>
    </row>
    <row r="111" spans="1:14" s="15" customFormat="1" ht="45">
      <c r="A111" s="218"/>
      <c r="B111" s="218"/>
      <c r="C111" s="218" t="s">
        <v>819</v>
      </c>
      <c r="D111" s="108" t="s">
        <v>2006</v>
      </c>
      <c r="E111" s="22" t="s">
        <v>909</v>
      </c>
      <c r="F111" s="22" t="s">
        <v>1140</v>
      </c>
      <c r="G111" s="22" t="s">
        <v>2008</v>
      </c>
      <c r="H111" s="22" t="s">
        <v>1707</v>
      </c>
      <c r="I111" s="22" t="s">
        <v>1708</v>
      </c>
      <c r="J111" s="31" t="s">
        <v>1318</v>
      </c>
      <c r="K111" s="17" t="s">
        <v>1141</v>
      </c>
      <c r="M111" s="218"/>
    </row>
    <row r="112" spans="1:14" s="15" customFormat="1" hidden="1">
      <c r="A112" s="218"/>
      <c r="B112" s="218"/>
      <c r="C112" s="218" t="s">
        <v>241</v>
      </c>
      <c r="M112" s="218"/>
    </row>
    <row r="113" spans="1:13" s="15" customFormat="1" ht="30">
      <c r="A113" s="218"/>
      <c r="B113" s="222" t="s">
        <v>960</v>
      </c>
      <c r="C113" s="218"/>
      <c r="D113" s="14" t="s">
        <v>1092</v>
      </c>
      <c r="E113" s="61"/>
      <c r="F113" s="61"/>
      <c r="G113" s="61"/>
      <c r="H113" s="61"/>
      <c r="I113" s="61"/>
      <c r="J113" s="61"/>
      <c r="K113" s="61"/>
      <c r="M113" s="218"/>
    </row>
    <row r="114" spans="1:13" s="15" customFormat="1" ht="30">
      <c r="A114" s="218"/>
      <c r="B114" s="222" t="s">
        <v>1822</v>
      </c>
      <c r="C114" s="218"/>
      <c r="D114" s="14" t="s">
        <v>1093</v>
      </c>
      <c r="E114" s="124"/>
      <c r="F114" s="124"/>
      <c r="G114" s="124"/>
      <c r="H114" s="124"/>
      <c r="I114" s="124"/>
      <c r="J114" s="124"/>
      <c r="K114" s="124"/>
      <c r="M114" s="218"/>
    </row>
    <row r="115" spans="1:13" s="15" customFormat="1">
      <c r="A115" s="218"/>
      <c r="B115" s="222" t="s">
        <v>1128</v>
      </c>
      <c r="C115" s="218"/>
      <c r="D115" s="14" t="s">
        <v>1094</v>
      </c>
      <c r="E115" s="61"/>
      <c r="F115" s="61"/>
      <c r="G115" s="61"/>
      <c r="H115" s="61"/>
      <c r="I115" s="61"/>
      <c r="J115" s="61"/>
      <c r="K115" s="61"/>
      <c r="M115" s="218"/>
    </row>
    <row r="116" spans="1:13" s="15" customFormat="1" ht="45">
      <c r="A116" s="218"/>
      <c r="B116" s="222" t="s">
        <v>1467</v>
      </c>
      <c r="C116" s="218"/>
      <c r="D116" s="14" t="s">
        <v>720</v>
      </c>
      <c r="E116" s="124"/>
      <c r="F116" s="124"/>
      <c r="G116" s="124"/>
      <c r="H116" s="124"/>
      <c r="I116" s="124"/>
      <c r="J116" s="124"/>
      <c r="K116" s="124"/>
      <c r="M116" s="218"/>
    </row>
    <row r="117" spans="1:13" s="15" customFormat="1">
      <c r="A117" s="218"/>
      <c r="B117" s="222" t="s">
        <v>1468</v>
      </c>
      <c r="C117" s="218"/>
      <c r="D117" s="14" t="s">
        <v>721</v>
      </c>
      <c r="E117" s="61"/>
      <c r="F117" s="61"/>
      <c r="G117" s="61"/>
      <c r="H117" s="61"/>
      <c r="I117" s="61"/>
      <c r="J117" s="61"/>
      <c r="K117" s="61"/>
      <c r="M117" s="218"/>
    </row>
    <row r="118" spans="1:13" s="15" customFormat="1" ht="30">
      <c r="A118" s="218"/>
      <c r="B118" s="222" t="s">
        <v>1469</v>
      </c>
      <c r="C118" s="218"/>
      <c r="D118" s="14" t="s">
        <v>722</v>
      </c>
      <c r="E118" s="61"/>
      <c r="F118" s="61"/>
      <c r="G118" s="61"/>
      <c r="H118" s="61"/>
      <c r="I118" s="61"/>
      <c r="J118" s="61"/>
      <c r="K118" s="61"/>
      <c r="M118" s="218"/>
    </row>
    <row r="119" spans="1:13" s="15" customFormat="1" ht="30">
      <c r="A119" s="218"/>
      <c r="B119" s="222" t="s">
        <v>1470</v>
      </c>
      <c r="C119" s="218"/>
      <c r="D119" s="14" t="s">
        <v>723</v>
      </c>
      <c r="E119" s="61"/>
      <c r="F119" s="61"/>
      <c r="G119" s="61"/>
      <c r="H119" s="61"/>
      <c r="I119" s="61"/>
      <c r="J119" s="61"/>
      <c r="K119" s="61"/>
      <c r="M119" s="218"/>
    </row>
    <row r="120" spans="1:13" s="15" customFormat="1">
      <c r="A120" s="218"/>
      <c r="B120" s="222" t="s">
        <v>1138</v>
      </c>
      <c r="C120" s="218"/>
      <c r="D120" s="14" t="s">
        <v>718</v>
      </c>
      <c r="E120" s="61"/>
      <c r="F120" s="61"/>
      <c r="G120" s="61"/>
      <c r="H120" s="61"/>
      <c r="I120" s="61"/>
      <c r="J120" s="61"/>
      <c r="K120" s="61"/>
      <c r="M120" s="218"/>
    </row>
    <row r="121" spans="1:13" s="15" customFormat="1">
      <c r="A121" s="218"/>
      <c r="B121" s="218" t="s">
        <v>807</v>
      </c>
      <c r="C121" s="218"/>
      <c r="D121" s="21" t="s">
        <v>2102</v>
      </c>
      <c r="E121" s="62">
        <f>E113+E114+E115+E116+E117+E118+E119+E120</f>
        <v>0</v>
      </c>
      <c r="F121" s="62">
        <f t="shared" ref="F121:K121" si="5">F113+F114+F115+F116+F117+F118+F119+F120</f>
        <v>0</v>
      </c>
      <c r="G121" s="62">
        <f t="shared" si="5"/>
        <v>0</v>
      </c>
      <c r="H121" s="62">
        <f t="shared" si="5"/>
        <v>0</v>
      </c>
      <c r="I121" s="62">
        <f t="shared" si="5"/>
        <v>0</v>
      </c>
      <c r="J121" s="62">
        <f t="shared" si="5"/>
        <v>0</v>
      </c>
      <c r="K121" s="62">
        <f t="shared" si="5"/>
        <v>0</v>
      </c>
      <c r="M121" s="218"/>
    </row>
    <row r="122" spans="1:13" s="15" customFormat="1" ht="30.75" customHeight="1">
      <c r="A122" s="218"/>
      <c r="B122" s="218"/>
      <c r="C122" s="218"/>
      <c r="D122" s="266" t="s">
        <v>470</v>
      </c>
      <c r="E122" s="267"/>
      <c r="F122" s="267"/>
      <c r="G122" s="267"/>
      <c r="H122" s="267"/>
      <c r="I122" s="267"/>
      <c r="J122" s="267"/>
      <c r="K122" s="268"/>
      <c r="M122" s="218"/>
    </row>
    <row r="123" spans="1:13" s="15" customFormat="1">
      <c r="A123" s="218"/>
      <c r="B123" s="218"/>
      <c r="C123" s="218" t="s">
        <v>241</v>
      </c>
      <c r="M123" s="218"/>
    </row>
    <row r="124" spans="1:13" s="15" customFormat="1">
      <c r="A124" s="218"/>
      <c r="B124" s="218"/>
      <c r="C124" s="218" t="s">
        <v>244</v>
      </c>
      <c r="D124" s="218"/>
      <c r="E124" s="218"/>
      <c r="F124" s="218"/>
      <c r="G124" s="218"/>
      <c r="H124" s="218"/>
      <c r="I124" s="218"/>
      <c r="J124" s="218"/>
      <c r="K124" s="218"/>
      <c r="L124" s="218"/>
      <c r="M124" s="218" t="s">
        <v>245</v>
      </c>
    </row>
  </sheetData>
  <mergeCells count="24">
    <mergeCell ref="D122:K122"/>
    <mergeCell ref="M51:N51"/>
    <mergeCell ref="D58:N58"/>
    <mergeCell ref="D86:J86"/>
    <mergeCell ref="K86:L86"/>
    <mergeCell ref="D98:L98"/>
    <mergeCell ref="D110:I110"/>
    <mergeCell ref="J110:K110"/>
    <mergeCell ref="D109:K109"/>
    <mergeCell ref="D51:L51"/>
    <mergeCell ref="D85:L85"/>
    <mergeCell ref="D68:G68"/>
    <mergeCell ref="D69:D70"/>
    <mergeCell ref="E69:G69"/>
    <mergeCell ref="D1:K1"/>
    <mergeCell ref="D9:H9"/>
    <mergeCell ref="I9:J9"/>
    <mergeCell ref="D50:N50"/>
    <mergeCell ref="D31:I31"/>
    <mergeCell ref="D19:J19"/>
    <mergeCell ref="D20:J20"/>
    <mergeCell ref="H32:I32"/>
    <mergeCell ref="D32:G32"/>
    <mergeCell ref="D38:I38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97:L97 E57:N57 E37:I37 E18:H18 J18 E113:K1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4:N56 E35:I36 E89:L96 E72:G72 E12:H17 J12:J17 I12:I18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ignoredErrors>
    <ignoredError sqref="H54 H12 J12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34"/>
  <sheetViews>
    <sheetView showGridLines="0" topLeftCell="D1" workbookViewId="0">
      <selection sqref="A1:C1048576"/>
    </sheetView>
  </sheetViews>
  <sheetFormatPr defaultColWidth="20.5703125" defaultRowHeight="15"/>
  <cols>
    <col min="1" max="3" width="20.5703125" hidden="1" customWidth="1"/>
    <col min="4" max="4" width="25.7109375" customWidth="1"/>
    <col min="5" max="12" width="28.7109375" customWidth="1"/>
  </cols>
  <sheetData>
    <row r="1" spans="1:14" ht="27.95" customHeight="1">
      <c r="A1" s="13" t="s">
        <v>1145</v>
      </c>
      <c r="D1" s="225" t="s">
        <v>2199</v>
      </c>
      <c r="E1" s="225"/>
      <c r="F1" s="225"/>
      <c r="G1" s="225"/>
      <c r="H1" s="225"/>
      <c r="I1" s="225"/>
      <c r="J1" s="225"/>
      <c r="K1" s="225"/>
    </row>
    <row r="3" spans="1:14">
      <c r="E3" s="44" t="s">
        <v>1256</v>
      </c>
    </row>
    <row r="5" spans="1:14" hidden="1">
      <c r="A5" s="222"/>
      <c r="B5" s="222"/>
      <c r="C5" s="222" t="s">
        <v>1146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4" hidden="1">
      <c r="A6" s="222"/>
      <c r="B6" s="222"/>
      <c r="C6" s="222"/>
      <c r="D6" s="222"/>
      <c r="E6" s="222" t="s">
        <v>1750</v>
      </c>
      <c r="F6" s="222" t="s">
        <v>1751</v>
      </c>
      <c r="G6" s="222" t="s">
        <v>1752</v>
      </c>
      <c r="H6" s="222" t="s">
        <v>1753</v>
      </c>
      <c r="I6" s="222" t="s">
        <v>1750</v>
      </c>
      <c r="J6" s="222" t="s">
        <v>1751</v>
      </c>
      <c r="K6" s="222" t="s">
        <v>1752</v>
      </c>
      <c r="L6" s="222" t="s">
        <v>1753</v>
      </c>
      <c r="M6" s="222"/>
      <c r="N6" s="222"/>
    </row>
    <row r="7" spans="1:14" hidden="1">
      <c r="A7" s="222"/>
      <c r="B7" s="222"/>
      <c r="C7" s="222"/>
      <c r="D7" s="222"/>
      <c r="E7" s="222" t="s">
        <v>1754</v>
      </c>
      <c r="F7" s="222" t="s">
        <v>1754</v>
      </c>
      <c r="G7" s="222" t="s">
        <v>1754</v>
      </c>
      <c r="H7" s="222" t="s">
        <v>1754</v>
      </c>
      <c r="I7" s="222" t="s">
        <v>1182</v>
      </c>
      <c r="J7" s="222" t="s">
        <v>1182</v>
      </c>
      <c r="K7" s="222" t="s">
        <v>1182</v>
      </c>
      <c r="L7" s="222" t="s">
        <v>1182</v>
      </c>
      <c r="M7" s="222"/>
      <c r="N7" s="222"/>
    </row>
    <row r="8" spans="1:14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/>
      <c r="K8" s="222"/>
      <c r="L8" s="222"/>
      <c r="M8" s="222" t="s">
        <v>241</v>
      </c>
      <c r="N8" s="222" t="s">
        <v>243</v>
      </c>
    </row>
    <row r="9" spans="1:14">
      <c r="A9" s="222"/>
      <c r="B9" s="222"/>
      <c r="C9" s="222" t="s">
        <v>819</v>
      </c>
      <c r="D9" s="305" t="s">
        <v>379</v>
      </c>
      <c r="E9" s="271" t="s">
        <v>1991</v>
      </c>
      <c r="F9" s="234"/>
      <c r="G9" s="234"/>
      <c r="H9" s="234"/>
      <c r="I9" s="234"/>
      <c r="J9" s="234"/>
      <c r="K9" s="234"/>
      <c r="L9" s="272"/>
      <c r="M9" s="109"/>
      <c r="N9" s="222"/>
    </row>
    <row r="10" spans="1:14">
      <c r="A10" s="222"/>
      <c r="B10" s="222"/>
      <c r="C10" s="222" t="s">
        <v>819</v>
      </c>
      <c r="D10" s="305"/>
      <c r="E10" s="302" t="s">
        <v>1380</v>
      </c>
      <c r="F10" s="303"/>
      <c r="G10" s="303"/>
      <c r="H10" s="304"/>
      <c r="I10" s="302" t="s">
        <v>378</v>
      </c>
      <c r="J10" s="303"/>
      <c r="K10" s="303"/>
      <c r="L10" s="304"/>
      <c r="N10" s="222"/>
    </row>
    <row r="11" spans="1:14">
      <c r="A11" s="222"/>
      <c r="B11" s="222"/>
      <c r="C11" s="222" t="s">
        <v>819</v>
      </c>
      <c r="D11" s="305"/>
      <c r="E11" s="17" t="s">
        <v>1147</v>
      </c>
      <c r="F11" s="17" t="s">
        <v>1148</v>
      </c>
      <c r="G11" s="17" t="s">
        <v>377</v>
      </c>
      <c r="H11" s="17" t="s">
        <v>2102</v>
      </c>
      <c r="I11" s="17" t="s">
        <v>176</v>
      </c>
      <c r="J11" s="26" t="s">
        <v>1148</v>
      </c>
      <c r="K11" s="26" t="s">
        <v>377</v>
      </c>
      <c r="L11" s="17" t="s">
        <v>2102</v>
      </c>
      <c r="N11" s="222"/>
    </row>
    <row r="12" spans="1:14" hidden="1">
      <c r="A12" s="222"/>
      <c r="B12" s="222"/>
      <c r="C12" s="222" t="s">
        <v>241</v>
      </c>
      <c r="N12" s="222"/>
    </row>
    <row r="13" spans="1:14">
      <c r="A13" s="222"/>
      <c r="B13" s="222" t="s">
        <v>960</v>
      </c>
      <c r="C13" s="222"/>
      <c r="D13" s="14" t="s">
        <v>380</v>
      </c>
      <c r="E13" s="62">
        <f>E14+E15</f>
        <v>0</v>
      </c>
      <c r="F13" s="62">
        <f>F14+F15</f>
        <v>0</v>
      </c>
      <c r="G13" s="62">
        <f>G14+G15</f>
        <v>0</v>
      </c>
      <c r="H13" s="62">
        <f>E13+F13+G13</f>
        <v>0</v>
      </c>
      <c r="I13" s="62">
        <f>I14+I15</f>
        <v>0</v>
      </c>
      <c r="J13" s="62">
        <f>J14+J15</f>
        <v>0</v>
      </c>
      <c r="K13" s="62">
        <f>K14+K15</f>
        <v>0</v>
      </c>
      <c r="L13" s="96">
        <f>I13+J13+K13</f>
        <v>0</v>
      </c>
      <c r="N13" s="222"/>
    </row>
    <row r="14" spans="1:14">
      <c r="A14" s="222"/>
      <c r="B14" s="222" t="s">
        <v>1835</v>
      </c>
      <c r="C14" s="222"/>
      <c r="D14" s="105" t="s">
        <v>2118</v>
      </c>
      <c r="E14" s="61"/>
      <c r="F14" s="61"/>
      <c r="G14" s="61"/>
      <c r="H14" s="62">
        <f t="shared" ref="H14:H31" si="0">E14+F14+G14</f>
        <v>0</v>
      </c>
      <c r="I14" s="65"/>
      <c r="J14" s="65"/>
      <c r="K14" s="65"/>
      <c r="L14" s="96">
        <f t="shared" ref="L14:L31" si="1">I14+J14+K14</f>
        <v>0</v>
      </c>
      <c r="N14" s="222"/>
    </row>
    <row r="15" spans="1:14">
      <c r="A15" s="222"/>
      <c r="B15" s="222" t="s">
        <v>99</v>
      </c>
      <c r="C15" s="222"/>
      <c r="D15" s="101" t="s">
        <v>2119</v>
      </c>
      <c r="E15" s="62">
        <f>E16+E17</f>
        <v>0</v>
      </c>
      <c r="F15" s="62">
        <f>F16+F17</f>
        <v>0</v>
      </c>
      <c r="G15" s="62">
        <f>G16+G17</f>
        <v>0</v>
      </c>
      <c r="H15" s="62">
        <f t="shared" si="0"/>
        <v>0</v>
      </c>
      <c r="I15" s="62">
        <f>I16+I17</f>
        <v>0</v>
      </c>
      <c r="J15" s="62">
        <f>J16+J17</f>
        <v>0</v>
      </c>
      <c r="K15" s="62">
        <f>K16+K17</f>
        <v>0</v>
      </c>
      <c r="L15" s="96">
        <f t="shared" si="1"/>
        <v>0</v>
      </c>
      <c r="N15" s="222"/>
    </row>
    <row r="16" spans="1:14">
      <c r="A16" s="222"/>
      <c r="B16" s="222" t="s">
        <v>100</v>
      </c>
      <c r="C16" s="222"/>
      <c r="D16" s="101" t="s">
        <v>2120</v>
      </c>
      <c r="E16" s="65"/>
      <c r="F16" s="65"/>
      <c r="G16" s="65"/>
      <c r="H16" s="62">
        <f t="shared" si="0"/>
        <v>0</v>
      </c>
      <c r="I16" s="65"/>
      <c r="J16" s="65"/>
      <c r="K16" s="65"/>
      <c r="L16" s="96">
        <f t="shared" si="1"/>
        <v>0</v>
      </c>
      <c r="N16" s="222"/>
    </row>
    <row r="17" spans="1:14">
      <c r="A17" s="222"/>
      <c r="B17" s="222" t="s">
        <v>101</v>
      </c>
      <c r="C17" s="222"/>
      <c r="D17" s="101" t="s">
        <v>2126</v>
      </c>
      <c r="E17" s="65"/>
      <c r="F17" s="65"/>
      <c r="G17" s="65"/>
      <c r="H17" s="62">
        <f t="shared" si="0"/>
        <v>0</v>
      </c>
      <c r="I17" s="65"/>
      <c r="J17" s="65"/>
      <c r="K17" s="65"/>
      <c r="L17" s="96">
        <f t="shared" si="1"/>
        <v>0</v>
      </c>
      <c r="N17" s="222"/>
    </row>
    <row r="18" spans="1:14">
      <c r="A18" s="222"/>
      <c r="B18" s="222" t="s">
        <v>1514</v>
      </c>
      <c r="C18" s="222"/>
      <c r="D18" s="14" t="s">
        <v>381</v>
      </c>
      <c r="E18" s="62">
        <f>E19+E22</f>
        <v>0</v>
      </c>
      <c r="F18" s="62">
        <f>F19+F22</f>
        <v>0</v>
      </c>
      <c r="G18" s="62">
        <f>G19+G22</f>
        <v>0</v>
      </c>
      <c r="H18" s="62">
        <f t="shared" si="0"/>
        <v>0</v>
      </c>
      <c r="I18" s="62">
        <f>I19+I22</f>
        <v>0</v>
      </c>
      <c r="J18" s="62">
        <f>J19+J22</f>
        <v>0</v>
      </c>
      <c r="K18" s="62">
        <f>K19+K22</f>
        <v>0</v>
      </c>
      <c r="L18" s="96">
        <f t="shared" si="1"/>
        <v>0</v>
      </c>
      <c r="N18" s="222"/>
    </row>
    <row r="19" spans="1:14">
      <c r="A19" s="222"/>
      <c r="B19" s="222" t="s">
        <v>1515</v>
      </c>
      <c r="C19" s="222"/>
      <c r="D19" s="105" t="s">
        <v>2121</v>
      </c>
      <c r="E19" s="62">
        <f>E20+E21</f>
        <v>0</v>
      </c>
      <c r="F19" s="62">
        <f>F20+F21</f>
        <v>0</v>
      </c>
      <c r="G19" s="62">
        <f>G20+G21</f>
        <v>0</v>
      </c>
      <c r="H19" s="62">
        <f t="shared" si="0"/>
        <v>0</v>
      </c>
      <c r="I19" s="62">
        <f>I20+I21</f>
        <v>0</v>
      </c>
      <c r="J19" s="62">
        <f>J20+J21</f>
        <v>0</v>
      </c>
      <c r="K19" s="62">
        <f>K20+K21</f>
        <v>0</v>
      </c>
      <c r="L19" s="96">
        <f t="shared" si="1"/>
        <v>0</v>
      </c>
      <c r="N19" s="222"/>
    </row>
    <row r="20" spans="1:14">
      <c r="A20" s="222"/>
      <c r="B20" s="222" t="s">
        <v>1528</v>
      </c>
      <c r="C20" s="222"/>
      <c r="D20" s="101" t="s">
        <v>2122</v>
      </c>
      <c r="E20" s="115"/>
      <c r="F20" s="115"/>
      <c r="G20" s="115"/>
      <c r="H20" s="96">
        <f t="shared" si="0"/>
        <v>0</v>
      </c>
      <c r="I20" s="115"/>
      <c r="J20" s="115"/>
      <c r="K20" s="115"/>
      <c r="L20" s="96">
        <f t="shared" si="1"/>
        <v>0</v>
      </c>
      <c r="N20" s="222"/>
    </row>
    <row r="21" spans="1:14" ht="30">
      <c r="A21" s="222"/>
      <c r="B21" s="222" t="s">
        <v>1530</v>
      </c>
      <c r="C21" s="222"/>
      <c r="D21" s="106" t="s">
        <v>2123</v>
      </c>
      <c r="E21" s="115"/>
      <c r="F21" s="115"/>
      <c r="G21" s="115"/>
      <c r="H21" s="96">
        <f t="shared" si="0"/>
        <v>0</v>
      </c>
      <c r="I21" s="115"/>
      <c r="J21" s="115"/>
      <c r="K21" s="115"/>
      <c r="L21" s="96">
        <f t="shared" si="1"/>
        <v>0</v>
      </c>
      <c r="N21" s="222"/>
    </row>
    <row r="22" spans="1:14">
      <c r="A22" s="222"/>
      <c r="B22" s="222" t="s">
        <v>760</v>
      </c>
      <c r="C22" s="222"/>
      <c r="D22" s="105" t="s">
        <v>2124</v>
      </c>
      <c r="E22" s="62">
        <f>E23+E24</f>
        <v>0</v>
      </c>
      <c r="F22" s="62">
        <f>F23+F24</f>
        <v>0</v>
      </c>
      <c r="G22" s="62">
        <f>G23+G24</f>
        <v>0</v>
      </c>
      <c r="H22" s="62">
        <f t="shared" si="0"/>
        <v>0</v>
      </c>
      <c r="I22" s="62">
        <f>I23+I24</f>
        <v>0</v>
      </c>
      <c r="J22" s="62">
        <f>J23+J24</f>
        <v>0</v>
      </c>
      <c r="K22" s="62">
        <f>K23+K24</f>
        <v>0</v>
      </c>
      <c r="L22" s="96">
        <f t="shared" si="1"/>
        <v>0</v>
      </c>
      <c r="N22" s="222"/>
    </row>
    <row r="23" spans="1:14">
      <c r="A23" s="222"/>
      <c r="B23" s="222" t="s">
        <v>1529</v>
      </c>
      <c r="C23" s="222"/>
      <c r="D23" s="101" t="s">
        <v>2122</v>
      </c>
      <c r="E23" s="115"/>
      <c r="F23" s="115"/>
      <c r="G23" s="115"/>
      <c r="H23" s="62">
        <f t="shared" si="0"/>
        <v>0</v>
      </c>
      <c r="I23" s="115"/>
      <c r="J23" s="115"/>
      <c r="K23" s="115"/>
      <c r="L23" s="96">
        <f t="shared" si="1"/>
        <v>0</v>
      </c>
      <c r="N23" s="222"/>
    </row>
    <row r="24" spans="1:14" ht="30">
      <c r="A24" s="222"/>
      <c r="B24" s="222" t="s">
        <v>1531</v>
      </c>
      <c r="C24" s="222"/>
      <c r="D24" s="106" t="s">
        <v>2125</v>
      </c>
      <c r="E24" s="115"/>
      <c r="F24" s="115"/>
      <c r="G24" s="115"/>
      <c r="H24" s="96">
        <f t="shared" si="0"/>
        <v>0</v>
      </c>
      <c r="I24" s="115"/>
      <c r="J24" s="115"/>
      <c r="K24" s="115"/>
      <c r="L24" s="96">
        <f t="shared" si="1"/>
        <v>0</v>
      </c>
      <c r="N24" s="222"/>
    </row>
    <row r="25" spans="1:14">
      <c r="A25" s="222"/>
      <c r="B25" s="222" t="s">
        <v>1128</v>
      </c>
      <c r="C25" s="222"/>
      <c r="D25" s="14" t="s">
        <v>382</v>
      </c>
      <c r="E25" s="62">
        <f>E26+E27</f>
        <v>0</v>
      </c>
      <c r="F25" s="62">
        <f>F26+F27</f>
        <v>0</v>
      </c>
      <c r="G25" s="62">
        <f>G26+G27</f>
        <v>0</v>
      </c>
      <c r="H25" s="62">
        <f t="shared" si="0"/>
        <v>0</v>
      </c>
      <c r="I25" s="62">
        <f>I26+I27</f>
        <v>0</v>
      </c>
      <c r="J25" s="62">
        <f>J26+J27</f>
        <v>0</v>
      </c>
      <c r="K25" s="62">
        <f>K26+K27</f>
        <v>0</v>
      </c>
      <c r="L25" s="96">
        <f t="shared" si="1"/>
        <v>0</v>
      </c>
      <c r="N25" s="222"/>
    </row>
    <row r="26" spans="1:14">
      <c r="A26" s="222"/>
      <c r="B26" s="222" t="s">
        <v>1320</v>
      </c>
      <c r="C26" s="222"/>
      <c r="D26" s="101" t="s">
        <v>2121</v>
      </c>
      <c r="E26" s="65"/>
      <c r="F26" s="65"/>
      <c r="G26" s="65"/>
      <c r="H26" s="62">
        <f t="shared" si="0"/>
        <v>0</v>
      </c>
      <c r="I26" s="65"/>
      <c r="J26" s="65"/>
      <c r="K26" s="65"/>
      <c r="L26" s="96">
        <f t="shared" si="1"/>
        <v>0</v>
      </c>
      <c r="N26" s="222"/>
    </row>
    <row r="27" spans="1:14">
      <c r="A27" s="222"/>
      <c r="B27" s="222" t="s">
        <v>1321</v>
      </c>
      <c r="C27" s="222"/>
      <c r="D27" s="101" t="s">
        <v>2124</v>
      </c>
      <c r="E27" s="65"/>
      <c r="F27" s="65"/>
      <c r="G27" s="65"/>
      <c r="H27" s="62">
        <f t="shared" si="0"/>
        <v>0</v>
      </c>
      <c r="I27" s="65"/>
      <c r="J27" s="65"/>
      <c r="K27" s="65"/>
      <c r="L27" s="96">
        <f t="shared" si="1"/>
        <v>0</v>
      </c>
      <c r="N27" s="222"/>
    </row>
    <row r="28" spans="1:14">
      <c r="A28" s="222"/>
      <c r="B28" s="222" t="s">
        <v>2108</v>
      </c>
      <c r="C28" s="222"/>
      <c r="D28" s="14" t="s">
        <v>1177</v>
      </c>
      <c r="E28" s="62">
        <f>E29+E30</f>
        <v>0</v>
      </c>
      <c r="F28" s="62">
        <f>F29+F30</f>
        <v>0</v>
      </c>
      <c r="G28" s="62">
        <f>G29+G30</f>
        <v>0</v>
      </c>
      <c r="H28" s="62">
        <f t="shared" si="0"/>
        <v>0</v>
      </c>
      <c r="I28" s="62">
        <f>I29+I30</f>
        <v>0</v>
      </c>
      <c r="J28" s="62">
        <f>J29+J30</f>
        <v>0</v>
      </c>
      <c r="K28" s="62">
        <f>K29+K30</f>
        <v>0</v>
      </c>
      <c r="L28" s="96">
        <f t="shared" si="1"/>
        <v>0</v>
      </c>
      <c r="N28" s="222"/>
    </row>
    <row r="29" spans="1:14">
      <c r="A29" s="222"/>
      <c r="B29" s="222" t="s">
        <v>250</v>
      </c>
      <c r="C29" s="222"/>
      <c r="D29" s="101" t="s">
        <v>2121</v>
      </c>
      <c r="E29" s="65"/>
      <c r="F29" s="65"/>
      <c r="G29" s="65"/>
      <c r="H29" s="62">
        <f t="shared" si="0"/>
        <v>0</v>
      </c>
      <c r="I29" s="65"/>
      <c r="J29" s="65"/>
      <c r="K29" s="65"/>
      <c r="L29" s="96">
        <f t="shared" si="1"/>
        <v>0</v>
      </c>
      <c r="N29" s="222"/>
    </row>
    <row r="30" spans="1:14">
      <c r="A30" s="222"/>
      <c r="B30" s="222" t="s">
        <v>259</v>
      </c>
      <c r="C30" s="222"/>
      <c r="D30" s="101" t="s">
        <v>2124</v>
      </c>
      <c r="E30" s="65"/>
      <c r="F30" s="65"/>
      <c r="G30" s="65"/>
      <c r="H30" s="62">
        <f t="shared" si="0"/>
        <v>0</v>
      </c>
      <c r="I30" s="65"/>
      <c r="J30" s="65"/>
      <c r="K30" s="65"/>
      <c r="L30" s="96">
        <f t="shared" si="1"/>
        <v>0</v>
      </c>
      <c r="N30" s="222"/>
    </row>
    <row r="31" spans="1:14">
      <c r="A31" s="222"/>
      <c r="B31" s="222" t="s">
        <v>1138</v>
      </c>
      <c r="C31" s="222"/>
      <c r="D31" s="14" t="s">
        <v>1178</v>
      </c>
      <c r="E31" s="65"/>
      <c r="F31" s="65"/>
      <c r="G31" s="65"/>
      <c r="H31" s="62">
        <f t="shared" si="0"/>
        <v>0</v>
      </c>
      <c r="I31" s="65"/>
      <c r="J31" s="65"/>
      <c r="K31" s="65"/>
      <c r="L31" s="96">
        <f t="shared" si="1"/>
        <v>0</v>
      </c>
      <c r="N31" s="222"/>
    </row>
    <row r="32" spans="1:14" ht="30">
      <c r="A32" s="222"/>
      <c r="B32" s="222" t="s">
        <v>761</v>
      </c>
      <c r="C32" s="222"/>
      <c r="D32" s="14" t="s">
        <v>1763</v>
      </c>
      <c r="E32" s="62">
        <f>E13+E18+E25+E28+E31</f>
        <v>0</v>
      </c>
      <c r="F32" s="62">
        <f>F13+F18+F25+F28+F31</f>
        <v>0</v>
      </c>
      <c r="G32" s="62">
        <f>G13+G18+G25+G28+G31</f>
        <v>0</v>
      </c>
      <c r="H32" s="62">
        <f>E32+F32+G32</f>
        <v>0</v>
      </c>
      <c r="I32" s="62">
        <f>I13+I18+I25+I28+I31</f>
        <v>0</v>
      </c>
      <c r="J32" s="62">
        <f>J13+J18+J25+J28+J31</f>
        <v>0</v>
      </c>
      <c r="K32" s="62">
        <f>K13+K18+K25+K28+K31</f>
        <v>0</v>
      </c>
      <c r="L32" s="96">
        <f>I32+J32+K32</f>
        <v>0</v>
      </c>
      <c r="N32" s="222"/>
    </row>
    <row r="33" spans="1:14">
      <c r="A33" s="222"/>
      <c r="B33" s="222"/>
      <c r="C33" s="222" t="s">
        <v>241</v>
      </c>
      <c r="N33" s="222"/>
    </row>
    <row r="34" spans="1:14">
      <c r="A34" s="222"/>
      <c r="B34" s="222"/>
      <c r="C34" s="222" t="s">
        <v>244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 t="s">
        <v>245</v>
      </c>
    </row>
  </sheetData>
  <mergeCells count="5">
    <mergeCell ref="I10:L10"/>
    <mergeCell ref="E10:H10"/>
    <mergeCell ref="D1:K1"/>
    <mergeCell ref="E9:L9"/>
    <mergeCell ref="D9:D11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I32:K32 E32:G32 H13:H32 L13:L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:G31 I13:K31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ignoredErrors>
    <ignoredError sqref="E13 I13 I15 E15 E18:E19 I18:I19 I22 E22 I25 E25 I28 E28" unlockedFormula="1"/>
    <ignoredError sqref="H13 H15 H18:H19 H22 H25 H28 H3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X18"/>
  <sheetViews>
    <sheetView showGridLines="0" topLeftCell="D1" workbookViewId="0">
      <selection sqref="A1:C1048576"/>
    </sheetView>
  </sheetViews>
  <sheetFormatPr defaultColWidth="14.140625" defaultRowHeight="15"/>
  <cols>
    <col min="1" max="3" width="14.140625" hidden="1" customWidth="1"/>
    <col min="4" max="22" width="28.7109375" customWidth="1"/>
  </cols>
  <sheetData>
    <row r="1" spans="1:24" ht="27.95" customHeight="1">
      <c r="A1" s="13" t="s">
        <v>1764</v>
      </c>
      <c r="D1" s="225" t="s">
        <v>2200</v>
      </c>
      <c r="E1" s="225"/>
      <c r="F1" s="225"/>
      <c r="G1" s="225"/>
      <c r="H1" s="225"/>
      <c r="I1" s="225"/>
      <c r="J1" s="225"/>
      <c r="K1" s="225"/>
    </row>
    <row r="2" spans="1:24">
      <c r="P2" s="95"/>
      <c r="Q2" s="95"/>
      <c r="R2" s="95"/>
      <c r="S2" s="95"/>
      <c r="T2" s="95"/>
      <c r="U2" s="95"/>
      <c r="V2" s="95"/>
    </row>
    <row r="3" spans="1:24">
      <c r="D3" s="44" t="s">
        <v>1256</v>
      </c>
      <c r="P3" s="95"/>
      <c r="Q3" s="95"/>
      <c r="R3" s="95"/>
      <c r="S3" s="95"/>
      <c r="T3" s="95"/>
      <c r="U3" s="95"/>
      <c r="V3" s="95"/>
    </row>
    <row r="4" spans="1:24">
      <c r="P4" s="95"/>
      <c r="Q4" s="95"/>
      <c r="R4" s="95"/>
      <c r="S4" s="95"/>
      <c r="T4" s="95"/>
      <c r="U4" s="95"/>
      <c r="V4" s="95"/>
    </row>
    <row r="5" spans="1:24">
      <c r="A5" s="222"/>
      <c r="B5" s="222"/>
      <c r="C5" s="222" t="s">
        <v>643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</row>
    <row r="6" spans="1:24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</row>
    <row r="7" spans="1:24">
      <c r="A7" s="222"/>
      <c r="B7" s="222"/>
      <c r="C7" s="222"/>
      <c r="D7" s="222" t="s">
        <v>50</v>
      </c>
      <c r="E7" s="222" t="s">
        <v>51</v>
      </c>
      <c r="F7" s="222" t="s">
        <v>7</v>
      </c>
      <c r="G7" s="222" t="s">
        <v>52</v>
      </c>
      <c r="H7" s="222" t="s">
        <v>53</v>
      </c>
      <c r="I7" s="222" t="s">
        <v>54</v>
      </c>
      <c r="J7" s="222" t="s">
        <v>1846</v>
      </c>
      <c r="K7" s="222" t="s">
        <v>1847</v>
      </c>
      <c r="L7" s="222" t="s">
        <v>1254</v>
      </c>
      <c r="M7" s="222" t="s">
        <v>50</v>
      </c>
      <c r="N7" s="222" t="s">
        <v>51</v>
      </c>
      <c r="O7" s="222" t="s">
        <v>7</v>
      </c>
      <c r="P7" s="222" t="s">
        <v>52</v>
      </c>
      <c r="Q7" s="222" t="s">
        <v>53</v>
      </c>
      <c r="R7" s="222" t="s">
        <v>54</v>
      </c>
      <c r="S7" s="222" t="s">
        <v>1846</v>
      </c>
      <c r="T7" s="222" t="s">
        <v>1847</v>
      </c>
      <c r="U7" s="222" t="s">
        <v>1254</v>
      </c>
      <c r="V7" s="222"/>
      <c r="W7" s="222"/>
      <c r="X7" s="222"/>
    </row>
    <row r="8" spans="1:24">
      <c r="A8" s="222"/>
      <c r="B8" s="222"/>
      <c r="C8" s="222" t="s">
        <v>242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 t="s">
        <v>241</v>
      </c>
      <c r="X8" s="222" t="s">
        <v>243</v>
      </c>
    </row>
    <row r="9" spans="1:24">
      <c r="A9" s="222"/>
      <c r="B9" s="222"/>
      <c r="C9" s="219" t="s">
        <v>819</v>
      </c>
      <c r="D9" s="230" t="s">
        <v>654</v>
      </c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4" t="s">
        <v>1991</v>
      </c>
      <c r="U9" s="256"/>
      <c r="V9" s="235"/>
      <c r="X9" s="222"/>
    </row>
    <row r="10" spans="1:24" ht="15" customHeight="1">
      <c r="A10" s="222"/>
      <c r="B10" s="222"/>
      <c r="C10" s="219" t="s">
        <v>819</v>
      </c>
      <c r="D10" s="226" t="s">
        <v>653</v>
      </c>
      <c r="E10" s="285"/>
      <c r="F10" s="285"/>
      <c r="G10" s="285"/>
      <c r="H10" s="285"/>
      <c r="I10" s="285"/>
      <c r="J10" s="285"/>
      <c r="K10" s="285"/>
      <c r="L10" s="286"/>
      <c r="M10" s="226" t="s">
        <v>655</v>
      </c>
      <c r="N10" s="285"/>
      <c r="O10" s="285"/>
      <c r="P10" s="285"/>
      <c r="Q10" s="285"/>
      <c r="R10" s="285"/>
      <c r="S10" s="285"/>
      <c r="T10" s="309"/>
      <c r="U10" s="310"/>
      <c r="V10" s="269" t="s">
        <v>650</v>
      </c>
      <c r="X10" s="222"/>
    </row>
    <row r="11" spans="1:24">
      <c r="A11" s="222"/>
      <c r="B11" s="222"/>
      <c r="C11" s="219" t="s">
        <v>819</v>
      </c>
      <c r="D11" s="226" t="s">
        <v>652</v>
      </c>
      <c r="E11" s="285"/>
      <c r="F11" s="286"/>
      <c r="G11" s="226" t="s">
        <v>651</v>
      </c>
      <c r="H11" s="285"/>
      <c r="I11" s="285"/>
      <c r="J11" s="285"/>
      <c r="K11" s="286"/>
      <c r="L11" s="269" t="s">
        <v>646</v>
      </c>
      <c r="M11" s="226" t="s">
        <v>652</v>
      </c>
      <c r="N11" s="285"/>
      <c r="O11" s="286"/>
      <c r="P11" s="226" t="s">
        <v>651</v>
      </c>
      <c r="Q11" s="285"/>
      <c r="R11" s="285"/>
      <c r="S11" s="285"/>
      <c r="T11" s="286"/>
      <c r="U11" s="269" t="s">
        <v>646</v>
      </c>
      <c r="V11" s="278"/>
      <c r="X11" s="222"/>
    </row>
    <row r="12" spans="1:24">
      <c r="A12" s="222"/>
      <c r="B12" s="222"/>
      <c r="C12" s="219" t="s">
        <v>819</v>
      </c>
      <c r="D12" s="31" t="s">
        <v>644</v>
      </c>
      <c r="E12" s="31" t="s">
        <v>645</v>
      </c>
      <c r="F12" s="31" t="s">
        <v>646</v>
      </c>
      <c r="G12" s="31" t="s">
        <v>644</v>
      </c>
      <c r="H12" s="31" t="s">
        <v>647</v>
      </c>
      <c r="I12" s="21" t="s">
        <v>648</v>
      </c>
      <c r="J12" s="21" t="s">
        <v>649</v>
      </c>
      <c r="K12" s="17" t="s">
        <v>646</v>
      </c>
      <c r="L12" s="311"/>
      <c r="M12" s="21" t="s">
        <v>644</v>
      </c>
      <c r="N12" s="21" t="s">
        <v>645</v>
      </c>
      <c r="O12" s="21" t="s">
        <v>646</v>
      </c>
      <c r="P12" s="21" t="s">
        <v>644</v>
      </c>
      <c r="Q12" s="21" t="s">
        <v>647</v>
      </c>
      <c r="R12" s="21" t="s">
        <v>648</v>
      </c>
      <c r="S12" s="21" t="s">
        <v>649</v>
      </c>
      <c r="T12" s="17" t="s">
        <v>646</v>
      </c>
      <c r="U12" s="270"/>
      <c r="V12" s="270"/>
      <c r="X12" s="222"/>
    </row>
    <row r="13" spans="1:24" hidden="1">
      <c r="A13" s="222"/>
      <c r="B13" s="222"/>
      <c r="C13" s="222" t="s">
        <v>241</v>
      </c>
      <c r="X13" s="222"/>
    </row>
    <row r="14" spans="1:24">
      <c r="A14" s="222"/>
      <c r="B14" s="222"/>
      <c r="C14" s="222"/>
      <c r="D14" s="61"/>
      <c r="E14" s="61"/>
      <c r="F14" s="62">
        <f>fn_D13_2_11022015+fn_E13_3_11022015</f>
        <v>0</v>
      </c>
      <c r="G14" s="61"/>
      <c r="H14" s="61"/>
      <c r="I14" s="61"/>
      <c r="J14" s="61"/>
      <c r="K14" s="62">
        <f>fn_G13_5_11022015+fn_H13_6_11022015+fn_I13_7_11022015+fn_J13_8_11022015</f>
        <v>0</v>
      </c>
      <c r="L14" s="62">
        <f>fn_F13_4_11022015+fn_K13_9_11022015</f>
        <v>0</v>
      </c>
      <c r="M14" s="61"/>
      <c r="N14" s="61"/>
      <c r="O14" s="62">
        <f>fn_M13_11_11022015+fn_N13_12_11022015</f>
        <v>0</v>
      </c>
      <c r="P14" s="61"/>
      <c r="Q14" s="61"/>
      <c r="R14" s="61"/>
      <c r="S14" s="61"/>
      <c r="T14" s="62">
        <f>fn_P13_14_11022015+fn_Q13_15_11022015+fn_R13_16_11022015+fn_S13_17_11022015</f>
        <v>0</v>
      </c>
      <c r="U14" s="62">
        <f>fn_O13_13_11022015+fn_T13_18_11022015</f>
        <v>0</v>
      </c>
      <c r="V14" s="61"/>
      <c r="X14" s="222"/>
    </row>
    <row r="15" spans="1:24">
      <c r="A15" s="222"/>
      <c r="B15" s="222"/>
      <c r="C15" s="222"/>
      <c r="D15" s="306" t="s">
        <v>656</v>
      </c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8"/>
      <c r="X15" s="222"/>
    </row>
    <row r="16" spans="1:24">
      <c r="A16" s="222"/>
      <c r="B16" s="222"/>
      <c r="C16" s="222"/>
      <c r="D16" s="61"/>
      <c r="E16" s="61"/>
      <c r="F16" s="62">
        <f>fn_D15_20_11022015+fn_E15_21_11022015</f>
        <v>0</v>
      </c>
      <c r="G16" s="61"/>
      <c r="H16" s="61"/>
      <c r="I16" s="61"/>
      <c r="J16" s="61"/>
      <c r="K16" s="62">
        <f>fn_G15_23_11022015+fn_H15_24_11022015+fn_I15_25_11022015+fn_J15_26_11022015</f>
        <v>0</v>
      </c>
      <c r="L16" s="62">
        <f>fn_F15_22_11022015+fn_K15_27_11022015</f>
        <v>0</v>
      </c>
      <c r="M16" s="61"/>
      <c r="N16" s="61"/>
      <c r="O16" s="62">
        <f>fn_M15_29_11022015+fn_N15_30_11022015</f>
        <v>0</v>
      </c>
      <c r="P16" s="61"/>
      <c r="Q16" s="61"/>
      <c r="R16" s="61"/>
      <c r="S16" s="61"/>
      <c r="T16" s="62">
        <f>fn_P15_32_11022015+fn_Q15_33_11022015+fn_R15_34_11022015+fn_S15_35_11022015</f>
        <v>0</v>
      </c>
      <c r="U16" s="62">
        <f>fn_O15_31_11022015+fn_T15_36_11022015</f>
        <v>0</v>
      </c>
      <c r="V16" s="61"/>
      <c r="X16" s="222"/>
    </row>
    <row r="17" spans="1:24">
      <c r="A17" s="222"/>
      <c r="B17" s="222"/>
      <c r="C17" s="222" t="s">
        <v>241</v>
      </c>
      <c r="X17" s="222"/>
    </row>
    <row r="18" spans="1:24">
      <c r="A18" s="222"/>
      <c r="B18" s="222"/>
      <c r="C18" s="222" t="s">
        <v>244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 t="s">
        <v>245</v>
      </c>
    </row>
  </sheetData>
  <mergeCells count="13">
    <mergeCell ref="D1:K1"/>
    <mergeCell ref="T9:V9"/>
    <mergeCell ref="D15:V15"/>
    <mergeCell ref="D11:F11"/>
    <mergeCell ref="G11:K11"/>
    <mergeCell ref="V10:V12"/>
    <mergeCell ref="D10:L10"/>
    <mergeCell ref="M10:U10"/>
    <mergeCell ref="L11:L12"/>
    <mergeCell ref="U11:U12"/>
    <mergeCell ref="P11:T11"/>
    <mergeCell ref="M11:O11"/>
    <mergeCell ref="D9:S9"/>
  </mergeCells>
  <phoneticPr fontId="10" type="noConversion"/>
  <dataValidations count="19">
    <dataValidation type="decimal" allowBlank="1" showInputMessage="1" showErrorMessage="1" errorTitle="Input Error" error="Please enter a numeric value between 0 and 99999999999999999" sqref="D14:E14 G14: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4:N14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O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P14:S14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T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U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D16:E16 G16: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F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6:N16 P16:S16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O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T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U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V16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V14">
      <formula1>0</formula1>
      <formula2>99999999999999900</formula2>
    </dataValidation>
  </dataValidations>
  <hyperlinks>
    <hyperlink ref="D3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53"/>
  <sheetViews>
    <sheetView showGridLines="0" topLeftCell="D1" workbookViewId="0">
      <selection activeCell="E3" sqref="E3"/>
    </sheetView>
  </sheetViews>
  <sheetFormatPr defaultRowHeight="15"/>
  <cols>
    <col min="1" max="1" width="1.7109375" hidden="1" customWidth="1"/>
    <col min="2" max="2" width="6.28515625" hidden="1" customWidth="1"/>
    <col min="3" max="3" width="9.140625" hidden="1" customWidth="1"/>
    <col min="4" max="4" width="90.5703125" customWidth="1"/>
    <col min="5" max="5" width="28.7109375" customWidth="1"/>
  </cols>
  <sheetData>
    <row r="1" spans="1:8" ht="27.95" customHeight="1">
      <c r="A1" s="13" t="s">
        <v>8</v>
      </c>
      <c r="D1" s="225" t="s">
        <v>2201</v>
      </c>
      <c r="E1" s="225"/>
      <c r="F1" s="225"/>
      <c r="G1" s="225"/>
      <c r="H1" s="225"/>
    </row>
    <row r="3" spans="1:8">
      <c r="E3" s="175" t="s">
        <v>1256</v>
      </c>
    </row>
    <row r="5" spans="1:8" hidden="1">
      <c r="A5" s="176"/>
      <c r="B5" s="176"/>
      <c r="C5" s="176" t="s">
        <v>9</v>
      </c>
      <c r="D5" s="176"/>
      <c r="E5" s="176"/>
      <c r="F5" s="176"/>
      <c r="G5" s="176"/>
    </row>
    <row r="6" spans="1:8" hidden="1">
      <c r="A6" s="176"/>
      <c r="B6" s="176"/>
      <c r="C6" s="176"/>
      <c r="D6" s="176"/>
      <c r="E6" s="176" t="s">
        <v>754</v>
      </c>
      <c r="F6" s="176"/>
      <c r="G6" s="176"/>
    </row>
    <row r="7" spans="1:8" hidden="1">
      <c r="A7" s="176"/>
      <c r="B7" s="176"/>
      <c r="C7" s="176"/>
      <c r="D7" s="176"/>
      <c r="E7" s="145"/>
      <c r="F7" s="176"/>
      <c r="G7" s="176"/>
    </row>
    <row r="8" spans="1:8">
      <c r="A8" s="176"/>
      <c r="B8" s="176"/>
      <c r="C8" s="176" t="s">
        <v>242</v>
      </c>
      <c r="D8" s="176" t="s">
        <v>819</v>
      </c>
      <c r="E8" s="176"/>
      <c r="F8" s="176" t="s">
        <v>241</v>
      </c>
      <c r="G8" s="176" t="s">
        <v>243</v>
      </c>
    </row>
    <row r="9" spans="1:8">
      <c r="A9" s="176"/>
      <c r="B9" s="176"/>
      <c r="C9" s="176" t="s">
        <v>819</v>
      </c>
      <c r="D9" s="17" t="s">
        <v>1136</v>
      </c>
      <c r="E9" s="100" t="s">
        <v>1991</v>
      </c>
      <c r="G9" s="176"/>
    </row>
    <row r="10" spans="1:8" hidden="1">
      <c r="A10" s="176"/>
      <c r="B10" s="176"/>
      <c r="C10" s="176" t="s">
        <v>241</v>
      </c>
      <c r="G10" s="176"/>
    </row>
    <row r="11" spans="1:8">
      <c r="A11" s="176"/>
      <c r="B11" s="176" t="s">
        <v>1442</v>
      </c>
      <c r="C11" s="176"/>
      <c r="D11" s="27" t="s">
        <v>2129</v>
      </c>
      <c r="E11" s="62">
        <f>E18+E22</f>
        <v>0</v>
      </c>
      <c r="G11" s="176"/>
    </row>
    <row r="12" spans="1:8">
      <c r="A12" s="176"/>
      <c r="B12" s="176" t="s">
        <v>1441</v>
      </c>
      <c r="C12" s="176"/>
      <c r="D12" s="14" t="s">
        <v>734</v>
      </c>
      <c r="E12" s="91"/>
      <c r="G12" s="176"/>
    </row>
    <row r="13" spans="1:8">
      <c r="A13" s="176"/>
      <c r="B13" s="176" t="s">
        <v>1443</v>
      </c>
      <c r="C13" s="176"/>
      <c r="D13" s="101" t="s">
        <v>2130</v>
      </c>
      <c r="E13" s="61"/>
      <c r="G13" s="176"/>
    </row>
    <row r="14" spans="1:8">
      <c r="A14" s="176"/>
      <c r="B14" s="176" t="s">
        <v>1516</v>
      </c>
      <c r="C14" s="176"/>
      <c r="D14" s="101" t="s">
        <v>2131</v>
      </c>
      <c r="E14" s="61"/>
      <c r="G14" s="176"/>
    </row>
    <row r="15" spans="1:8">
      <c r="A15" s="176"/>
      <c r="B15" s="176" t="s">
        <v>1517</v>
      </c>
      <c r="C15" s="176"/>
      <c r="D15" s="101" t="s">
        <v>2132</v>
      </c>
      <c r="E15" s="61"/>
      <c r="G15" s="176"/>
    </row>
    <row r="16" spans="1:8">
      <c r="A16" s="176"/>
      <c r="B16" s="176" t="s">
        <v>1518</v>
      </c>
      <c r="C16" s="176"/>
      <c r="D16" s="101" t="s">
        <v>2133</v>
      </c>
      <c r="E16" s="61"/>
      <c r="G16" s="176"/>
    </row>
    <row r="17" spans="1:7">
      <c r="A17" s="176"/>
      <c r="B17" s="176" t="s">
        <v>1519</v>
      </c>
      <c r="C17" s="176"/>
      <c r="D17" s="101" t="s">
        <v>2134</v>
      </c>
      <c r="E17" s="61"/>
      <c r="G17" s="176"/>
    </row>
    <row r="18" spans="1:7">
      <c r="A18" s="176"/>
      <c r="B18" s="176" t="s">
        <v>1520</v>
      </c>
      <c r="C18" s="176"/>
      <c r="D18" s="76" t="s">
        <v>2135</v>
      </c>
      <c r="E18" s="62">
        <f>SUM(E13:E17)</f>
        <v>0</v>
      </c>
      <c r="G18" s="176"/>
    </row>
    <row r="19" spans="1:7">
      <c r="A19" s="176"/>
      <c r="B19" s="176"/>
      <c r="C19" s="176"/>
      <c r="D19" s="79" t="s">
        <v>251</v>
      </c>
      <c r="E19" s="91"/>
      <c r="G19" s="176"/>
    </row>
    <row r="20" spans="1:7">
      <c r="A20" s="176"/>
      <c r="B20" s="176" t="s">
        <v>1521</v>
      </c>
      <c r="C20" s="176"/>
      <c r="D20" s="101" t="s">
        <v>2136</v>
      </c>
      <c r="E20" s="61"/>
      <c r="G20" s="176"/>
    </row>
    <row r="21" spans="1:7">
      <c r="A21" s="176"/>
      <c r="B21" s="176" t="s">
        <v>812</v>
      </c>
      <c r="C21" s="176"/>
      <c r="D21" s="101" t="s">
        <v>2137</v>
      </c>
      <c r="E21" s="61"/>
      <c r="G21" s="176"/>
    </row>
    <row r="22" spans="1:7">
      <c r="A22" s="176"/>
      <c r="B22" s="176" t="s">
        <v>813</v>
      </c>
      <c r="C22" s="176"/>
      <c r="D22" s="27" t="s">
        <v>2138</v>
      </c>
      <c r="E22" s="62">
        <f>SUM(E20:E21)</f>
        <v>0</v>
      </c>
      <c r="G22" s="176"/>
    </row>
    <row r="23" spans="1:7">
      <c r="A23" s="176"/>
      <c r="B23" s="176" t="s">
        <v>814</v>
      </c>
      <c r="C23" s="176"/>
      <c r="D23" s="76" t="s">
        <v>2139</v>
      </c>
      <c r="E23" s="91"/>
      <c r="G23" s="176"/>
    </row>
    <row r="24" spans="1:7">
      <c r="A24" s="176"/>
      <c r="B24" s="176" t="s">
        <v>815</v>
      </c>
      <c r="C24" s="176"/>
      <c r="D24" s="101" t="s">
        <v>2140</v>
      </c>
      <c r="E24" s="61"/>
      <c r="G24" s="176"/>
    </row>
    <row r="25" spans="1:7">
      <c r="A25" s="176"/>
      <c r="B25" s="176" t="s">
        <v>816</v>
      </c>
      <c r="C25" s="176"/>
      <c r="D25" s="101" t="s">
        <v>2141</v>
      </c>
      <c r="E25" s="61"/>
      <c r="G25" s="176"/>
    </row>
    <row r="26" spans="1:7">
      <c r="A26" s="176"/>
      <c r="B26" s="176" t="s">
        <v>817</v>
      </c>
      <c r="C26" s="176"/>
      <c r="D26" s="101" t="s">
        <v>2142</v>
      </c>
      <c r="E26" s="89"/>
      <c r="G26" s="176"/>
    </row>
    <row r="27" spans="1:7" hidden="1">
      <c r="A27" s="176"/>
      <c r="B27" s="176"/>
      <c r="C27" s="176" t="s">
        <v>241</v>
      </c>
      <c r="G27" s="176"/>
    </row>
    <row r="28" spans="1:7" hidden="1">
      <c r="A28" s="176"/>
      <c r="B28" s="176"/>
      <c r="C28" s="176" t="s">
        <v>244</v>
      </c>
      <c r="D28" s="176"/>
      <c r="E28" s="176"/>
      <c r="F28" s="176"/>
      <c r="G28" s="176" t="s">
        <v>245</v>
      </c>
    </row>
    <row r="29" spans="1:7" hidden="1"/>
    <row r="30" spans="1:7" hidden="1"/>
    <row r="31" spans="1:7" hidden="1"/>
    <row r="32" spans="1:7" hidden="1"/>
    <row r="33" spans="1:7" hidden="1"/>
    <row r="34" spans="1:7" hidden="1">
      <c r="A34" s="176"/>
      <c r="B34" s="176"/>
      <c r="C34" s="176" t="s">
        <v>1412</v>
      </c>
      <c r="D34" s="176"/>
      <c r="E34" s="176"/>
      <c r="F34" s="176"/>
      <c r="G34" s="176"/>
    </row>
    <row r="35" spans="1:7" hidden="1">
      <c r="A35" s="176"/>
      <c r="B35" s="176"/>
      <c r="C35" s="176"/>
      <c r="D35" s="176"/>
      <c r="E35" s="176" t="s">
        <v>754</v>
      </c>
      <c r="F35" s="176"/>
      <c r="G35" s="176"/>
    </row>
    <row r="36" spans="1:7" hidden="1">
      <c r="A36" s="176"/>
      <c r="B36" s="176"/>
      <c r="C36" s="176"/>
      <c r="D36" s="176" t="s">
        <v>753</v>
      </c>
      <c r="E36" s="176"/>
      <c r="F36" s="176"/>
      <c r="G36" s="176"/>
    </row>
    <row r="37" spans="1:7" hidden="1">
      <c r="A37" s="176"/>
      <c r="B37" s="176"/>
      <c r="C37" s="176" t="s">
        <v>242</v>
      </c>
      <c r="D37" s="176" t="s">
        <v>858</v>
      </c>
      <c r="E37" s="176"/>
      <c r="F37" s="176" t="s">
        <v>241</v>
      </c>
      <c r="G37" s="176" t="s">
        <v>243</v>
      </c>
    </row>
    <row r="38" spans="1:7">
      <c r="A38" s="176"/>
      <c r="B38" s="176"/>
      <c r="C38" s="176" t="s">
        <v>819</v>
      </c>
      <c r="D38" s="105" t="s">
        <v>2143</v>
      </c>
      <c r="E38" s="62">
        <f>SUM(E40:E41)</f>
        <v>0</v>
      </c>
      <c r="G38" s="176"/>
    </row>
    <row r="39" spans="1:7" hidden="1">
      <c r="A39" s="176"/>
      <c r="B39" s="176"/>
      <c r="C39" s="176" t="s">
        <v>241</v>
      </c>
      <c r="G39" s="176"/>
    </row>
    <row r="40" spans="1:7">
      <c r="A40" s="176"/>
      <c r="B40" s="176" t="s">
        <v>2059</v>
      </c>
      <c r="C40" s="137"/>
      <c r="D40" s="28"/>
      <c r="E40" s="61"/>
      <c r="G40" s="176"/>
    </row>
    <row r="41" spans="1:7" hidden="1">
      <c r="A41" s="176"/>
      <c r="B41" s="176"/>
      <c r="C41" s="176" t="s">
        <v>241</v>
      </c>
      <c r="G41" s="176"/>
    </row>
    <row r="42" spans="1:7" hidden="1">
      <c r="A42" s="176"/>
      <c r="B42" s="176"/>
      <c r="C42" s="176" t="s">
        <v>244</v>
      </c>
      <c r="D42" s="176"/>
      <c r="E42" s="176"/>
      <c r="F42" s="176"/>
      <c r="G42" s="176" t="s">
        <v>245</v>
      </c>
    </row>
    <row r="43" spans="1:7" hidden="1"/>
    <row r="44" spans="1:7" hidden="1"/>
    <row r="45" spans="1:7" hidden="1"/>
    <row r="46" spans="1:7" hidden="1">
      <c r="A46" s="176"/>
      <c r="B46" s="176"/>
      <c r="C46" s="176" t="s">
        <v>1440</v>
      </c>
      <c r="D46" s="176"/>
      <c r="E46" s="176"/>
      <c r="F46" s="176"/>
      <c r="G46" s="176"/>
    </row>
    <row r="47" spans="1:7" hidden="1">
      <c r="A47" s="176"/>
      <c r="B47" s="176"/>
      <c r="C47" s="176"/>
      <c r="D47" s="176"/>
      <c r="E47" s="176" t="s">
        <v>754</v>
      </c>
      <c r="F47" s="176"/>
      <c r="G47" s="176"/>
    </row>
    <row r="48" spans="1:7" hidden="1">
      <c r="A48" s="176"/>
      <c r="B48" s="176"/>
      <c r="C48" s="176"/>
      <c r="D48" s="176"/>
      <c r="E48" s="176"/>
      <c r="F48" s="176"/>
      <c r="G48" s="176"/>
    </row>
    <row r="49" spans="1:7" hidden="1">
      <c r="A49" s="176"/>
      <c r="B49" s="176"/>
      <c r="C49" s="176" t="s">
        <v>242</v>
      </c>
      <c r="D49" s="176" t="s">
        <v>819</v>
      </c>
      <c r="E49" s="176"/>
      <c r="F49" s="176" t="s">
        <v>241</v>
      </c>
      <c r="G49" s="176" t="s">
        <v>243</v>
      </c>
    </row>
    <row r="50" spans="1:7" hidden="1">
      <c r="A50" s="176"/>
      <c r="B50" s="176"/>
      <c r="C50" s="176" t="s">
        <v>241</v>
      </c>
      <c r="G50" s="176"/>
    </row>
    <row r="51" spans="1:7">
      <c r="A51" s="176"/>
      <c r="B51" s="176"/>
      <c r="C51" s="137"/>
      <c r="D51" s="27" t="s">
        <v>2144</v>
      </c>
      <c r="E51" s="62">
        <f>E24+E25+E26+E38</f>
        <v>0</v>
      </c>
      <c r="G51" s="176"/>
    </row>
    <row r="52" spans="1:7">
      <c r="A52" s="176"/>
      <c r="B52" s="176"/>
      <c r="C52" s="176" t="s">
        <v>241</v>
      </c>
      <c r="G52" s="176"/>
    </row>
    <row r="53" spans="1:7">
      <c r="A53" s="176"/>
      <c r="B53" s="176"/>
      <c r="C53" s="176" t="s">
        <v>244</v>
      </c>
      <c r="D53" s="176"/>
      <c r="E53" s="176"/>
      <c r="F53" s="176"/>
      <c r="G53" s="176" t="s">
        <v>245</v>
      </c>
    </row>
  </sheetData>
  <mergeCells count="1">
    <mergeCell ref="D1:H1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11 E51 E26 E22 E18: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:E17 E20:E21 E23:E25 E40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W304"/>
  <sheetViews>
    <sheetView showGridLines="0" topLeftCell="D1" workbookViewId="0">
      <selection sqref="A1:C1048576"/>
    </sheetView>
  </sheetViews>
  <sheetFormatPr defaultColWidth="20.85546875" defaultRowHeight="15"/>
  <cols>
    <col min="1" max="1" width="20.85546875" hidden="1" customWidth="1"/>
    <col min="2" max="2" width="9.7109375" hidden="1" customWidth="1"/>
    <col min="3" max="3" width="5" hidden="1" customWidth="1"/>
    <col min="5" max="5" width="23.7109375" customWidth="1"/>
    <col min="6" max="21" width="28.7109375" customWidth="1"/>
  </cols>
  <sheetData>
    <row r="1" spans="1:23" ht="27.95" customHeight="1">
      <c r="A1" s="13" t="s">
        <v>2060</v>
      </c>
      <c r="D1" s="225" t="s">
        <v>2357</v>
      </c>
      <c r="E1" s="225"/>
      <c r="F1" s="225"/>
      <c r="G1" s="225"/>
      <c r="H1" s="225"/>
      <c r="I1" s="225"/>
      <c r="J1" s="225"/>
      <c r="K1" s="225"/>
    </row>
    <row r="4" spans="1:23">
      <c r="E4" s="92"/>
      <c r="F4" s="175" t="s">
        <v>1256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3">
      <c r="A5" s="222"/>
      <c r="B5" s="222"/>
      <c r="C5" s="222" t="s">
        <v>412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</row>
    <row r="6" spans="1:23">
      <c r="A6" s="222"/>
      <c r="B6" s="222"/>
      <c r="C6" s="222"/>
      <c r="D6" s="222"/>
      <c r="E6" s="222"/>
      <c r="F6" s="222" t="s">
        <v>941</v>
      </c>
      <c r="G6" s="222" t="s">
        <v>1095</v>
      </c>
      <c r="H6" s="222" t="s">
        <v>1096</v>
      </c>
      <c r="I6" s="222" t="s">
        <v>1097</v>
      </c>
      <c r="J6" s="222" t="s">
        <v>1098</v>
      </c>
      <c r="K6" s="222" t="s">
        <v>321</v>
      </c>
      <c r="L6" s="222" t="s">
        <v>322</v>
      </c>
      <c r="M6" s="222" t="s">
        <v>323</v>
      </c>
      <c r="N6" s="222" t="s">
        <v>1608</v>
      </c>
      <c r="O6" s="222" t="s">
        <v>1609</v>
      </c>
      <c r="P6" s="222" t="s">
        <v>1570</v>
      </c>
      <c r="Q6" s="222" t="s">
        <v>107</v>
      </c>
      <c r="R6" s="222" t="s">
        <v>184</v>
      </c>
      <c r="S6" s="222" t="s">
        <v>1610</v>
      </c>
      <c r="T6" s="222" t="s">
        <v>1611</v>
      </c>
      <c r="U6" s="222" t="s">
        <v>1612</v>
      </c>
      <c r="V6" s="222"/>
      <c r="W6" s="222"/>
    </row>
    <row r="7" spans="1:23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</row>
    <row r="8" spans="1:23">
      <c r="A8" s="222"/>
      <c r="B8" s="222"/>
      <c r="C8" s="222" t="s">
        <v>242</v>
      </c>
      <c r="D8" s="222" t="s">
        <v>819</v>
      </c>
      <c r="E8" s="222" t="s">
        <v>819</v>
      </c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 t="s">
        <v>241</v>
      </c>
      <c r="W8" s="222" t="s">
        <v>243</v>
      </c>
    </row>
    <row r="9" spans="1:23" hidden="1">
      <c r="A9" s="222"/>
      <c r="B9" s="222"/>
      <c r="C9" s="222" t="s">
        <v>461</v>
      </c>
      <c r="D9" s="116"/>
      <c r="E9" s="117" t="s">
        <v>1775</v>
      </c>
      <c r="F9" s="118" t="str">
        <f>StartUp!G8</f>
        <v>01-Jul-2015</v>
      </c>
      <c r="G9" s="119" t="str">
        <f>StartUp!G10</f>
        <v>01-Apr-2015</v>
      </c>
      <c r="H9" s="119" t="str">
        <f>StartUp!G10</f>
        <v>01-Apr-2015</v>
      </c>
      <c r="I9" s="119" t="str">
        <f>StartUp!G10</f>
        <v>01-Apr-2015</v>
      </c>
      <c r="J9" s="119" t="str">
        <f>StartUp!G10</f>
        <v>01-Apr-2015</v>
      </c>
      <c r="K9" s="119" t="str">
        <f>StartUp!G10</f>
        <v>01-Apr-2015</v>
      </c>
      <c r="L9" s="119" t="str">
        <f>StartUp!G10</f>
        <v>01-Apr-2015</v>
      </c>
      <c r="M9" s="119" t="str">
        <f>StartUp!G10</f>
        <v>01-Apr-2015</v>
      </c>
      <c r="N9" s="119" t="str">
        <f>StartUp!G10</f>
        <v>01-Apr-2015</v>
      </c>
      <c r="O9" s="118" t="str">
        <f>StartUp!G8</f>
        <v>01-Jul-2015</v>
      </c>
      <c r="P9" s="118" t="str">
        <f>StartUp!G8</f>
        <v>01-Jul-2015</v>
      </c>
      <c r="Q9" s="118" t="str">
        <f>StartUp!G8</f>
        <v>01-Jul-2015</v>
      </c>
      <c r="R9" s="119" t="str">
        <f>StartUp!G10</f>
        <v>01-Apr-2015</v>
      </c>
      <c r="S9" s="119" t="str">
        <f>StartUp!G10</f>
        <v>01-Apr-2015</v>
      </c>
      <c r="T9" s="118" t="str">
        <f>StartUp!G8</f>
        <v>01-Jul-2015</v>
      </c>
      <c r="U9" s="118" t="str">
        <f>StartUp!G8</f>
        <v>01-Jul-2015</v>
      </c>
      <c r="V9" s="116"/>
      <c r="W9" s="222"/>
    </row>
    <row r="10" spans="1:23" hidden="1">
      <c r="A10" s="222"/>
      <c r="B10" s="222"/>
      <c r="C10" s="222" t="s">
        <v>460</v>
      </c>
      <c r="D10" s="116"/>
      <c r="E10" s="117" t="s">
        <v>1776</v>
      </c>
      <c r="F10" s="118">
        <f>StartUp!G9</f>
        <v>0</v>
      </c>
      <c r="G10" s="118">
        <f>StartUp!G9</f>
        <v>0</v>
      </c>
      <c r="H10" s="118">
        <f>StartUp!G9</f>
        <v>0</v>
      </c>
      <c r="I10" s="118">
        <f>StartUp!G9</f>
        <v>0</v>
      </c>
      <c r="J10" s="118">
        <f>StartUp!G9</f>
        <v>0</v>
      </c>
      <c r="K10" s="118">
        <f>StartUp!G9</f>
        <v>0</v>
      </c>
      <c r="L10" s="118">
        <f>StartUp!G9</f>
        <v>0</v>
      </c>
      <c r="M10" s="118">
        <f>StartUp!G9</f>
        <v>0</v>
      </c>
      <c r="N10" s="118">
        <f>StartUp!G9</f>
        <v>0</v>
      </c>
      <c r="O10" s="118">
        <f>StartUp!G9</f>
        <v>0</v>
      </c>
      <c r="P10" s="118">
        <f>StartUp!G9</f>
        <v>0</v>
      </c>
      <c r="Q10" s="118">
        <f>StartUp!G9</f>
        <v>0</v>
      </c>
      <c r="R10" s="118">
        <f>StartUp!G9</f>
        <v>0</v>
      </c>
      <c r="S10" s="118">
        <f>StartUp!G9</f>
        <v>0</v>
      </c>
      <c r="T10" s="118">
        <f>StartUp!G9</f>
        <v>0</v>
      </c>
      <c r="U10" s="118">
        <f>StartUp!G9</f>
        <v>0</v>
      </c>
      <c r="V10" s="116"/>
      <c r="W10" s="222"/>
    </row>
    <row r="11" spans="1:23" s="25" customFormat="1">
      <c r="A11" s="222"/>
      <c r="B11" s="222"/>
      <c r="C11" s="222" t="s">
        <v>819</v>
      </c>
      <c r="D11" s="314" t="s">
        <v>1992</v>
      </c>
      <c r="E11" s="315"/>
      <c r="F11" s="40" t="s">
        <v>1993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312" t="s">
        <v>1991</v>
      </c>
      <c r="S11" s="312"/>
      <c r="T11" s="312"/>
      <c r="U11" s="313"/>
      <c r="W11" s="222"/>
    </row>
    <row r="12" spans="1:23" s="24" customFormat="1" ht="75">
      <c r="A12" s="140"/>
      <c r="B12" s="140"/>
      <c r="C12" s="140" t="s">
        <v>819</v>
      </c>
      <c r="D12" s="17" t="s">
        <v>1994</v>
      </c>
      <c r="E12" s="17" t="s">
        <v>1472</v>
      </c>
      <c r="F12" s="17" t="s">
        <v>413</v>
      </c>
      <c r="G12" s="17" t="s">
        <v>414</v>
      </c>
      <c r="H12" s="17" t="s">
        <v>415</v>
      </c>
      <c r="I12" s="17" t="s">
        <v>416</v>
      </c>
      <c r="J12" s="17" t="s">
        <v>417</v>
      </c>
      <c r="K12" s="17" t="s">
        <v>2062</v>
      </c>
      <c r="L12" s="17" t="s">
        <v>2063</v>
      </c>
      <c r="M12" s="17" t="s">
        <v>2064</v>
      </c>
      <c r="N12" s="17" t="s">
        <v>2065</v>
      </c>
      <c r="O12" s="17" t="s">
        <v>2066</v>
      </c>
      <c r="P12" s="17" t="s">
        <v>768</v>
      </c>
      <c r="Q12" s="22" t="s">
        <v>769</v>
      </c>
      <c r="R12" s="22" t="s">
        <v>2067</v>
      </c>
      <c r="S12" s="22" t="s">
        <v>2068</v>
      </c>
      <c r="T12" s="22" t="s">
        <v>1989</v>
      </c>
      <c r="U12" s="22" t="s">
        <v>1990</v>
      </c>
      <c r="W12" s="140"/>
    </row>
    <row r="13" spans="1:23">
      <c r="A13" s="222"/>
      <c r="B13" s="222"/>
      <c r="C13" s="222" t="s">
        <v>241</v>
      </c>
      <c r="W13" s="222"/>
    </row>
    <row r="14" spans="1:23">
      <c r="A14" s="222"/>
      <c r="B14" s="222"/>
      <c r="C14" s="222"/>
      <c r="D14" s="230" t="s">
        <v>1995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2"/>
      <c r="W14" s="222"/>
    </row>
    <row r="15" spans="1:23" ht="30">
      <c r="A15" s="222"/>
      <c r="B15" s="222" t="s">
        <v>1613</v>
      </c>
      <c r="C15" s="222"/>
      <c r="D15" s="14"/>
      <c r="E15" s="12" t="s">
        <v>1996</v>
      </c>
      <c r="F15" s="62">
        <f>F16+F17</f>
        <v>0</v>
      </c>
      <c r="G15" s="62">
        <f t="shared" ref="G15:U15" si="0">G16+G17</f>
        <v>0</v>
      </c>
      <c r="H15" s="62">
        <f t="shared" si="0"/>
        <v>0</v>
      </c>
      <c r="I15" s="62">
        <f t="shared" si="0"/>
        <v>0</v>
      </c>
      <c r="J15" s="62">
        <f t="shared" si="0"/>
        <v>0</v>
      </c>
      <c r="K15" s="62">
        <f t="shared" si="0"/>
        <v>0</v>
      </c>
      <c r="L15" s="62">
        <f t="shared" si="0"/>
        <v>0</v>
      </c>
      <c r="M15" s="62">
        <f t="shared" si="0"/>
        <v>0</v>
      </c>
      <c r="N15" s="62">
        <f t="shared" ref="N15:N23" si="1">H15+I15-J15-K15-L15+M15</f>
        <v>0</v>
      </c>
      <c r="O15" s="62">
        <f t="shared" si="0"/>
        <v>0</v>
      </c>
      <c r="P15" s="62">
        <f t="shared" si="0"/>
        <v>0</v>
      </c>
      <c r="Q15" s="62">
        <f t="shared" si="0"/>
        <v>0</v>
      </c>
      <c r="R15" s="62">
        <f t="shared" si="0"/>
        <v>0</v>
      </c>
      <c r="S15" s="62">
        <f t="shared" si="0"/>
        <v>0</v>
      </c>
      <c r="T15" s="62">
        <f t="shared" si="0"/>
        <v>0</v>
      </c>
      <c r="U15" s="62">
        <f t="shared" si="0"/>
        <v>0</v>
      </c>
      <c r="W15" s="222"/>
    </row>
    <row r="16" spans="1:23">
      <c r="A16" s="222"/>
      <c r="B16" s="222" t="s">
        <v>859</v>
      </c>
      <c r="C16" s="222"/>
      <c r="D16" s="14"/>
      <c r="E16" s="12" t="s">
        <v>1997</v>
      </c>
      <c r="F16" s="61"/>
      <c r="G16" s="61"/>
      <c r="H16" s="61"/>
      <c r="I16" s="61"/>
      <c r="J16" s="61"/>
      <c r="K16" s="61"/>
      <c r="L16" s="61"/>
      <c r="M16" s="61"/>
      <c r="N16" s="62">
        <f t="shared" si="1"/>
        <v>0</v>
      </c>
      <c r="O16" s="61"/>
      <c r="P16" s="61"/>
      <c r="Q16" s="61"/>
      <c r="R16" s="61"/>
      <c r="S16" s="61"/>
      <c r="T16" s="61"/>
      <c r="U16" s="61"/>
      <c r="W16" s="222"/>
    </row>
    <row r="17" spans="1:23" ht="30">
      <c r="A17" s="222"/>
      <c r="B17" s="222" t="s">
        <v>2181</v>
      </c>
      <c r="C17" s="222"/>
      <c r="D17" s="14"/>
      <c r="E17" s="12" t="s">
        <v>1998</v>
      </c>
      <c r="F17" s="62">
        <f t="shared" ref="F17:U17" si="2">F18+F19+F54+F101+F110</f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0</v>
      </c>
      <c r="M17" s="62">
        <f t="shared" si="2"/>
        <v>0</v>
      </c>
      <c r="N17" s="62">
        <f t="shared" si="1"/>
        <v>0</v>
      </c>
      <c r="O17" s="62">
        <f t="shared" si="2"/>
        <v>0</v>
      </c>
      <c r="P17" s="62">
        <f t="shared" si="2"/>
        <v>0</v>
      </c>
      <c r="Q17" s="62">
        <f t="shared" si="2"/>
        <v>0</v>
      </c>
      <c r="R17" s="62">
        <f t="shared" si="2"/>
        <v>0</v>
      </c>
      <c r="S17" s="62">
        <f t="shared" si="2"/>
        <v>0</v>
      </c>
      <c r="T17" s="62">
        <f t="shared" si="2"/>
        <v>0</v>
      </c>
      <c r="U17" s="62">
        <f t="shared" si="2"/>
        <v>0</v>
      </c>
      <c r="W17" s="222"/>
    </row>
    <row r="18" spans="1:23" ht="30">
      <c r="A18" s="222"/>
      <c r="B18" s="222" t="s">
        <v>1883</v>
      </c>
      <c r="C18" s="222"/>
      <c r="D18" s="14"/>
      <c r="E18" s="12" t="s">
        <v>1999</v>
      </c>
      <c r="F18" s="61"/>
      <c r="G18" s="61"/>
      <c r="H18" s="61"/>
      <c r="I18" s="61"/>
      <c r="J18" s="61"/>
      <c r="K18" s="61"/>
      <c r="L18" s="61"/>
      <c r="M18" s="61"/>
      <c r="N18" s="62">
        <f t="shared" si="1"/>
        <v>0</v>
      </c>
      <c r="O18" s="61"/>
      <c r="P18" s="61"/>
      <c r="Q18" s="61"/>
      <c r="R18" s="61"/>
      <c r="S18" s="61"/>
      <c r="T18" s="61"/>
      <c r="U18" s="61"/>
      <c r="W18" s="222"/>
    </row>
    <row r="19" spans="1:23">
      <c r="A19" s="222"/>
      <c r="B19" s="222" t="s">
        <v>2182</v>
      </c>
      <c r="C19" s="222"/>
      <c r="D19" s="14"/>
      <c r="E19" s="12" t="s">
        <v>1924</v>
      </c>
      <c r="F19" s="62">
        <f>F20+F21+F22+F23</f>
        <v>0</v>
      </c>
      <c r="G19" s="62">
        <f t="shared" ref="G19:M19" si="3">SUM(G20:G23)</f>
        <v>0</v>
      </c>
      <c r="H19" s="62">
        <f t="shared" si="3"/>
        <v>0</v>
      </c>
      <c r="I19" s="62">
        <f t="shared" si="3"/>
        <v>0</v>
      </c>
      <c r="J19" s="62">
        <f t="shared" si="3"/>
        <v>0</v>
      </c>
      <c r="K19" s="62">
        <f t="shared" si="3"/>
        <v>0</v>
      </c>
      <c r="L19" s="62">
        <f t="shared" si="3"/>
        <v>0</v>
      </c>
      <c r="M19" s="62">
        <f t="shared" si="3"/>
        <v>0</v>
      </c>
      <c r="N19" s="62">
        <f t="shared" si="1"/>
        <v>0</v>
      </c>
      <c r="O19" s="62">
        <f t="shared" ref="O19:U19" si="4">SUM(O20:O23)</f>
        <v>0</v>
      </c>
      <c r="P19" s="62">
        <f t="shared" si="4"/>
        <v>0</v>
      </c>
      <c r="Q19" s="62">
        <f t="shared" si="4"/>
        <v>0</v>
      </c>
      <c r="R19" s="62">
        <f t="shared" si="4"/>
        <v>0</v>
      </c>
      <c r="S19" s="62">
        <f t="shared" si="4"/>
        <v>0</v>
      </c>
      <c r="T19" s="62">
        <f t="shared" si="4"/>
        <v>0</v>
      </c>
      <c r="U19" s="62">
        <f t="shared" si="4"/>
        <v>0</v>
      </c>
      <c r="W19" s="222"/>
    </row>
    <row r="20" spans="1:23">
      <c r="A20" s="222"/>
      <c r="B20" s="141" t="s">
        <v>1322</v>
      </c>
      <c r="C20" s="222"/>
      <c r="D20" s="14"/>
      <c r="E20" s="14" t="s">
        <v>1925</v>
      </c>
      <c r="F20" s="61"/>
      <c r="G20" s="61"/>
      <c r="H20" s="61"/>
      <c r="I20" s="61"/>
      <c r="J20" s="61"/>
      <c r="K20" s="61"/>
      <c r="L20" s="61"/>
      <c r="M20" s="61"/>
      <c r="N20" s="62">
        <f t="shared" si="1"/>
        <v>0</v>
      </c>
      <c r="O20" s="61"/>
      <c r="P20" s="61"/>
      <c r="Q20" s="61"/>
      <c r="R20" s="61"/>
      <c r="S20" s="61"/>
      <c r="T20" s="61"/>
      <c r="U20" s="61"/>
      <c r="W20" s="222"/>
    </row>
    <row r="21" spans="1:23">
      <c r="A21" s="222"/>
      <c r="B21" s="222" t="s">
        <v>1258</v>
      </c>
      <c r="C21" s="222"/>
      <c r="D21" s="14"/>
      <c r="E21" s="14" t="s">
        <v>1926</v>
      </c>
      <c r="F21" s="61"/>
      <c r="G21" s="61"/>
      <c r="H21" s="61"/>
      <c r="I21" s="61"/>
      <c r="J21" s="61"/>
      <c r="K21" s="61"/>
      <c r="L21" s="61"/>
      <c r="M21" s="61"/>
      <c r="N21" s="62">
        <f t="shared" si="1"/>
        <v>0</v>
      </c>
      <c r="O21" s="61"/>
      <c r="P21" s="61"/>
      <c r="Q21" s="61"/>
      <c r="R21" s="61"/>
      <c r="S21" s="61"/>
      <c r="T21" s="61"/>
      <c r="U21" s="61"/>
      <c r="W21" s="222"/>
    </row>
    <row r="22" spans="1:23">
      <c r="A22" s="222"/>
      <c r="B22" s="222" t="s">
        <v>1259</v>
      </c>
      <c r="C22" s="222"/>
      <c r="D22" s="14"/>
      <c r="E22" s="14" t="s">
        <v>1927</v>
      </c>
      <c r="F22" s="61"/>
      <c r="G22" s="61"/>
      <c r="H22" s="61"/>
      <c r="I22" s="61"/>
      <c r="J22" s="61"/>
      <c r="K22" s="61"/>
      <c r="L22" s="61"/>
      <c r="M22" s="61"/>
      <c r="N22" s="62">
        <f t="shared" si="1"/>
        <v>0</v>
      </c>
      <c r="O22" s="61"/>
      <c r="P22" s="61"/>
      <c r="Q22" s="61"/>
      <c r="R22" s="61"/>
      <c r="S22" s="61"/>
      <c r="T22" s="61"/>
      <c r="U22" s="61"/>
      <c r="W22" s="222"/>
    </row>
    <row r="23" spans="1:23" ht="30">
      <c r="A23" s="222"/>
      <c r="B23" s="222" t="s">
        <v>1</v>
      </c>
      <c r="C23" s="222"/>
      <c r="D23" s="14"/>
      <c r="E23" s="12" t="s">
        <v>940</v>
      </c>
      <c r="F23" s="62">
        <f>SUM(F39:F40)</f>
        <v>0</v>
      </c>
      <c r="G23" s="62">
        <f t="shared" ref="G23:M23" si="5">SUM(G39:G40)</f>
        <v>0</v>
      </c>
      <c r="H23" s="62">
        <f t="shared" si="5"/>
        <v>0</v>
      </c>
      <c r="I23" s="62">
        <f t="shared" si="5"/>
        <v>0</v>
      </c>
      <c r="J23" s="62">
        <f t="shared" si="5"/>
        <v>0</v>
      </c>
      <c r="K23" s="62">
        <f t="shared" si="5"/>
        <v>0</v>
      </c>
      <c r="L23" s="62">
        <f t="shared" si="5"/>
        <v>0</v>
      </c>
      <c r="M23" s="62">
        <f t="shared" si="5"/>
        <v>0</v>
      </c>
      <c r="N23" s="62">
        <f t="shared" si="1"/>
        <v>0</v>
      </c>
      <c r="O23" s="62">
        <f t="shared" ref="O23:U23" si="6">SUM(O39:O40)</f>
        <v>0</v>
      </c>
      <c r="P23" s="62">
        <f t="shared" si="6"/>
        <v>0</v>
      </c>
      <c r="Q23" s="62">
        <f t="shared" si="6"/>
        <v>0</v>
      </c>
      <c r="R23" s="62">
        <f t="shared" si="6"/>
        <v>0</v>
      </c>
      <c r="S23" s="62">
        <f t="shared" si="6"/>
        <v>0</v>
      </c>
      <c r="T23" s="62">
        <f t="shared" si="6"/>
        <v>0</v>
      </c>
      <c r="U23" s="62">
        <f t="shared" si="6"/>
        <v>0</v>
      </c>
      <c r="W23" s="222"/>
    </row>
    <row r="24" spans="1:23" hidden="1">
      <c r="A24" s="222"/>
      <c r="B24" s="222"/>
      <c r="C24" s="222" t="s">
        <v>241</v>
      </c>
      <c r="N24" s="172"/>
      <c r="W24" s="222"/>
    </row>
    <row r="25" spans="1:23" hidden="1">
      <c r="A25" s="222"/>
      <c r="B25" s="222"/>
      <c r="C25" s="222" t="s">
        <v>244</v>
      </c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 t="s">
        <v>245</v>
      </c>
    </row>
    <row r="26" spans="1:23" hidden="1">
      <c r="N26" s="172"/>
    </row>
    <row r="27" spans="1:23" hidden="1">
      <c r="N27" s="172"/>
    </row>
    <row r="28" spans="1:23" hidden="1">
      <c r="L28" s="92"/>
      <c r="M28" s="92"/>
      <c r="N28" s="92"/>
      <c r="O28" s="92"/>
      <c r="P28" s="92"/>
      <c r="Q28" s="92"/>
      <c r="R28" s="92"/>
      <c r="S28" s="92"/>
      <c r="T28" s="92"/>
      <c r="U28" s="92"/>
    </row>
    <row r="29" spans="1:23" hidden="1">
      <c r="L29" s="92"/>
      <c r="M29" s="92"/>
      <c r="N29" s="92"/>
      <c r="O29" s="92"/>
      <c r="P29" s="92"/>
      <c r="Q29" s="92"/>
      <c r="R29" s="92"/>
      <c r="S29" s="92"/>
      <c r="T29" s="92"/>
      <c r="U29" s="92"/>
    </row>
    <row r="30" spans="1:23" hidden="1"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1:23" hidden="1"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1:23" hidden="1">
      <c r="A32" s="222"/>
      <c r="B32" s="222"/>
      <c r="C32" s="222" t="s">
        <v>938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</row>
    <row r="33" spans="1:23" hidden="1">
      <c r="A33" s="222"/>
      <c r="B33" s="222"/>
      <c r="C33" s="222"/>
      <c r="D33" s="222"/>
      <c r="E33" s="222"/>
      <c r="F33" s="222" t="s">
        <v>941</v>
      </c>
      <c r="G33" s="222" t="s">
        <v>1095</v>
      </c>
      <c r="H33" s="222" t="s">
        <v>1096</v>
      </c>
      <c r="I33" s="222" t="s">
        <v>1097</v>
      </c>
      <c r="J33" s="222" t="s">
        <v>1098</v>
      </c>
      <c r="K33" s="222" t="s">
        <v>321</v>
      </c>
      <c r="L33" s="222" t="s">
        <v>322</v>
      </c>
      <c r="M33" s="222" t="s">
        <v>323</v>
      </c>
      <c r="N33" s="222" t="s">
        <v>1608</v>
      </c>
      <c r="O33" s="222" t="s">
        <v>1609</v>
      </c>
      <c r="P33" s="222" t="s">
        <v>1570</v>
      </c>
      <c r="Q33" s="222" t="s">
        <v>107</v>
      </c>
      <c r="R33" s="222" t="s">
        <v>184</v>
      </c>
      <c r="S33" s="222" t="s">
        <v>1610</v>
      </c>
      <c r="T33" s="222" t="s">
        <v>1611</v>
      </c>
      <c r="U33" s="222" t="s">
        <v>1612</v>
      </c>
      <c r="V33" s="222"/>
      <c r="W33" s="222"/>
    </row>
    <row r="34" spans="1:23" hidden="1">
      <c r="A34" s="222"/>
      <c r="B34" s="222"/>
      <c r="C34" s="222"/>
      <c r="D34" s="222"/>
      <c r="E34" s="222" t="s">
        <v>939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</row>
    <row r="35" spans="1:23" hidden="1">
      <c r="A35" s="222"/>
      <c r="B35" s="222"/>
      <c r="C35" s="222" t="s">
        <v>242</v>
      </c>
      <c r="D35" s="222" t="s">
        <v>819</v>
      </c>
      <c r="E35" s="222" t="s">
        <v>858</v>
      </c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 t="s">
        <v>241</v>
      </c>
      <c r="W35" s="222" t="s">
        <v>243</v>
      </c>
    </row>
    <row r="36" spans="1:23" hidden="1">
      <c r="A36" s="222"/>
      <c r="B36" s="222"/>
      <c r="C36" s="222" t="s">
        <v>461</v>
      </c>
      <c r="D36" s="127"/>
      <c r="E36" s="129" t="s">
        <v>1775</v>
      </c>
      <c r="F36" s="133" t="str">
        <f>StartUp!G8</f>
        <v>01-Jul-2015</v>
      </c>
      <c r="G36" s="133" t="str">
        <f>StartUp!G10</f>
        <v>01-Apr-2015</v>
      </c>
      <c r="H36" s="133" t="str">
        <f>StartUp!G10</f>
        <v>01-Apr-2015</v>
      </c>
      <c r="I36" s="133" t="str">
        <f>StartUp!G10</f>
        <v>01-Apr-2015</v>
      </c>
      <c r="J36" s="133" t="str">
        <f>StartUp!G10</f>
        <v>01-Apr-2015</v>
      </c>
      <c r="K36" s="133" t="str">
        <f>StartUp!G10</f>
        <v>01-Apr-2015</v>
      </c>
      <c r="L36" s="133" t="str">
        <f>StartUp!G10</f>
        <v>01-Apr-2015</v>
      </c>
      <c r="M36" s="133" t="str">
        <f>StartUp!G10</f>
        <v>01-Apr-2015</v>
      </c>
      <c r="N36" s="133" t="str">
        <f>StartUp!G$10</f>
        <v>01-Apr-2015</v>
      </c>
      <c r="O36" s="133" t="str">
        <f>StartUp!G8</f>
        <v>01-Jul-2015</v>
      </c>
      <c r="P36" s="133" t="str">
        <f>StartUp!G8</f>
        <v>01-Jul-2015</v>
      </c>
      <c r="Q36" s="133" t="str">
        <f>StartUp!G8</f>
        <v>01-Jul-2015</v>
      </c>
      <c r="R36" s="133" t="str">
        <f>StartUp!G10</f>
        <v>01-Apr-2015</v>
      </c>
      <c r="S36" s="133" t="str">
        <f>StartUp!G10</f>
        <v>01-Apr-2015</v>
      </c>
      <c r="T36" s="133" t="str">
        <f>StartUp!G8</f>
        <v>01-Jul-2015</v>
      </c>
      <c r="U36" s="133" t="str">
        <f>StartUp!G8</f>
        <v>01-Jul-2015</v>
      </c>
      <c r="V36" s="127"/>
      <c r="W36" s="222"/>
    </row>
    <row r="37" spans="1:23" hidden="1">
      <c r="A37" s="222"/>
      <c r="B37" s="222"/>
      <c r="C37" s="222" t="s">
        <v>460</v>
      </c>
      <c r="D37" s="127"/>
      <c r="E37" s="129" t="s">
        <v>1776</v>
      </c>
      <c r="F37" s="133">
        <f>StartUp!G9</f>
        <v>0</v>
      </c>
      <c r="G37" s="133">
        <f>StartUp!G9</f>
        <v>0</v>
      </c>
      <c r="H37" s="133">
        <f>StartUp!G9</f>
        <v>0</v>
      </c>
      <c r="I37" s="133">
        <f>StartUp!G9</f>
        <v>0</v>
      </c>
      <c r="J37" s="133">
        <f>StartUp!G9</f>
        <v>0</v>
      </c>
      <c r="K37" s="133">
        <f>StartUp!G9</f>
        <v>0</v>
      </c>
      <c r="L37" s="133">
        <f>StartUp!G9</f>
        <v>0</v>
      </c>
      <c r="M37" s="133">
        <f>StartUp!G9</f>
        <v>0</v>
      </c>
      <c r="N37" s="133">
        <f>StartUp!G$9</f>
        <v>0</v>
      </c>
      <c r="O37" s="133">
        <f>StartUp!G9</f>
        <v>0</v>
      </c>
      <c r="P37" s="133">
        <f>StartUp!G9</f>
        <v>0</v>
      </c>
      <c r="Q37" s="133">
        <f>StartUp!G9</f>
        <v>0</v>
      </c>
      <c r="R37" s="133">
        <f>StartUp!G9</f>
        <v>0</v>
      </c>
      <c r="S37" s="133">
        <f>StartUp!G9</f>
        <v>0</v>
      </c>
      <c r="T37" s="133">
        <f>StartUp!G9</f>
        <v>0</v>
      </c>
      <c r="U37" s="133">
        <f>StartUp!G9</f>
        <v>0</v>
      </c>
      <c r="V37" s="127"/>
      <c r="W37" s="222"/>
    </row>
    <row r="38" spans="1:23" hidden="1">
      <c r="A38" s="222"/>
      <c r="B38" s="222"/>
      <c r="C38" s="222" t="s">
        <v>241</v>
      </c>
      <c r="N38" s="172"/>
      <c r="W38" s="222"/>
    </row>
    <row r="39" spans="1:23">
      <c r="A39" s="222"/>
      <c r="B39" s="222" t="s">
        <v>1</v>
      </c>
      <c r="C39" s="219"/>
      <c r="D39" s="12"/>
      <c r="E39" s="28"/>
      <c r="F39" s="61"/>
      <c r="G39" s="61"/>
      <c r="H39" s="61"/>
      <c r="I39" s="61"/>
      <c r="J39" s="61"/>
      <c r="K39" s="61"/>
      <c r="L39" s="61"/>
      <c r="M39" s="61"/>
      <c r="N39" s="62">
        <f>H39+I39-J39-K39-L39+M39</f>
        <v>0</v>
      </c>
      <c r="O39" s="61"/>
      <c r="P39" s="61"/>
      <c r="Q39" s="61"/>
      <c r="R39" s="61"/>
      <c r="S39" s="61"/>
      <c r="T39" s="61"/>
      <c r="U39" s="61"/>
      <c r="W39" s="222"/>
    </row>
    <row r="40" spans="1:23" hidden="1">
      <c r="A40" s="222"/>
      <c r="B40" s="222"/>
      <c r="C40" s="222" t="s">
        <v>241</v>
      </c>
      <c r="F40" s="73"/>
      <c r="G40" s="73"/>
      <c r="H40" s="73"/>
      <c r="I40" s="73"/>
      <c r="J40" s="73"/>
      <c r="K40" s="73"/>
      <c r="L40" s="73"/>
      <c r="M40" s="73"/>
      <c r="N40" s="176"/>
      <c r="O40" s="73"/>
      <c r="P40" s="73"/>
      <c r="Q40" s="73"/>
      <c r="R40" s="73"/>
      <c r="S40" s="73"/>
      <c r="T40" s="73"/>
      <c r="U40" s="73"/>
      <c r="W40" s="222"/>
    </row>
    <row r="41" spans="1:23" hidden="1">
      <c r="A41" s="222"/>
      <c r="B41" s="222"/>
      <c r="C41" s="222" t="s">
        <v>244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188"/>
      <c r="O41" s="222"/>
      <c r="P41" s="222"/>
      <c r="Q41" s="222"/>
      <c r="R41" s="222"/>
      <c r="S41" s="222"/>
      <c r="T41" s="222"/>
      <c r="U41" s="222"/>
      <c r="V41" s="222"/>
      <c r="W41" s="222" t="s">
        <v>245</v>
      </c>
    </row>
    <row r="42" spans="1:23" hidden="1">
      <c r="F42" s="73"/>
      <c r="G42" s="73"/>
      <c r="H42" s="73"/>
      <c r="I42" s="73"/>
      <c r="J42" s="73"/>
      <c r="K42" s="73"/>
      <c r="L42" s="73"/>
      <c r="M42" s="73"/>
      <c r="N42" s="172"/>
      <c r="O42" s="73"/>
      <c r="P42" s="73"/>
      <c r="Q42" s="73"/>
      <c r="R42" s="73"/>
      <c r="S42" s="73"/>
      <c r="T42" s="73"/>
      <c r="U42" s="73"/>
    </row>
    <row r="43" spans="1:23" hidden="1">
      <c r="F43" s="73"/>
      <c r="G43" s="73"/>
      <c r="H43" s="73"/>
      <c r="I43" s="73"/>
      <c r="J43" s="73"/>
      <c r="K43" s="73"/>
      <c r="L43" s="73"/>
      <c r="M43" s="73"/>
      <c r="N43" s="92"/>
      <c r="O43" s="73"/>
      <c r="P43" s="73"/>
      <c r="Q43" s="73"/>
      <c r="R43" s="73"/>
      <c r="S43" s="73"/>
      <c r="T43" s="73"/>
      <c r="U43" s="73"/>
    </row>
    <row r="44" spans="1:23" hidden="1">
      <c r="F44" s="73"/>
      <c r="G44" s="73"/>
      <c r="H44" s="73"/>
      <c r="I44" s="73"/>
      <c r="J44" s="73"/>
      <c r="K44" s="73"/>
      <c r="L44" s="73"/>
      <c r="M44" s="73"/>
      <c r="N44" s="92"/>
      <c r="O44" s="73"/>
      <c r="P44" s="73"/>
      <c r="Q44" s="73"/>
      <c r="R44" s="73"/>
      <c r="S44" s="73"/>
      <c r="T44" s="73"/>
      <c r="U44" s="73"/>
    </row>
    <row r="45" spans="1:23" hidden="1">
      <c r="F45" s="93"/>
      <c r="G45" s="93"/>
      <c r="H45" s="93"/>
      <c r="I45" s="93"/>
      <c r="J45" s="93"/>
      <c r="K45" s="93"/>
      <c r="L45" s="93"/>
      <c r="M45" s="93"/>
      <c r="N45" s="92"/>
      <c r="O45" s="93"/>
      <c r="P45" s="93"/>
      <c r="Q45" s="93"/>
      <c r="R45" s="93"/>
      <c r="S45" s="93"/>
      <c r="T45" s="93"/>
      <c r="U45" s="93"/>
    </row>
    <row r="46" spans="1:23" hidden="1">
      <c r="F46" s="93"/>
      <c r="G46" s="93"/>
      <c r="H46" s="93"/>
      <c r="I46" s="93"/>
      <c r="J46" s="93"/>
      <c r="K46" s="93"/>
      <c r="L46" s="93"/>
      <c r="M46" s="93"/>
      <c r="N46" s="92"/>
      <c r="O46" s="93"/>
      <c r="P46" s="93"/>
      <c r="Q46" s="93"/>
      <c r="R46" s="93"/>
      <c r="S46" s="93"/>
      <c r="T46" s="93"/>
      <c r="U46" s="93"/>
    </row>
    <row r="47" spans="1:23" hidden="1">
      <c r="A47" s="222"/>
      <c r="B47" s="222"/>
      <c r="C47" s="222" t="s">
        <v>942</v>
      </c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</row>
    <row r="48" spans="1:23" hidden="1">
      <c r="A48" s="222"/>
      <c r="B48" s="222"/>
      <c r="C48" s="222"/>
      <c r="D48" s="222"/>
      <c r="E48" s="222"/>
      <c r="F48" s="222" t="s">
        <v>941</v>
      </c>
      <c r="G48" s="222" t="s">
        <v>1095</v>
      </c>
      <c r="H48" s="222" t="s">
        <v>1096</v>
      </c>
      <c r="I48" s="222" t="s">
        <v>1097</v>
      </c>
      <c r="J48" s="222" t="s">
        <v>1098</v>
      </c>
      <c r="K48" s="222" t="s">
        <v>321</v>
      </c>
      <c r="L48" s="222" t="s">
        <v>322</v>
      </c>
      <c r="M48" s="222" t="s">
        <v>323</v>
      </c>
      <c r="N48" s="222" t="s">
        <v>1608</v>
      </c>
      <c r="O48" s="222" t="s">
        <v>1609</v>
      </c>
      <c r="P48" s="222" t="s">
        <v>1570</v>
      </c>
      <c r="Q48" s="222" t="s">
        <v>107</v>
      </c>
      <c r="R48" s="222" t="s">
        <v>184</v>
      </c>
      <c r="S48" s="222" t="s">
        <v>1610</v>
      </c>
      <c r="T48" s="222" t="s">
        <v>1611</v>
      </c>
      <c r="U48" s="222" t="s">
        <v>1612</v>
      </c>
      <c r="V48" s="222"/>
      <c r="W48" s="222"/>
    </row>
    <row r="49" spans="1:23" hidden="1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</row>
    <row r="50" spans="1:23" hidden="1">
      <c r="A50" s="222"/>
      <c r="B50" s="222"/>
      <c r="C50" s="222" t="s">
        <v>242</v>
      </c>
      <c r="D50" s="222" t="s">
        <v>819</v>
      </c>
      <c r="E50" s="222" t="s">
        <v>819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 t="s">
        <v>241</v>
      </c>
      <c r="W50" s="222" t="s">
        <v>243</v>
      </c>
    </row>
    <row r="51" spans="1:23" hidden="1">
      <c r="A51" s="222"/>
      <c r="B51" s="222"/>
      <c r="C51" s="222" t="s">
        <v>461</v>
      </c>
      <c r="D51" s="127"/>
      <c r="E51" s="129" t="s">
        <v>1775</v>
      </c>
      <c r="F51" s="133" t="str">
        <f>StartUp!G8</f>
        <v>01-Jul-2015</v>
      </c>
      <c r="G51" s="133" t="str">
        <f>StartUp!G10</f>
        <v>01-Apr-2015</v>
      </c>
      <c r="H51" s="133" t="str">
        <f>StartUp!G10</f>
        <v>01-Apr-2015</v>
      </c>
      <c r="I51" s="133" t="str">
        <f>StartUp!G10</f>
        <v>01-Apr-2015</v>
      </c>
      <c r="J51" s="133" t="str">
        <f>StartUp!G10</f>
        <v>01-Apr-2015</v>
      </c>
      <c r="K51" s="133" t="str">
        <f>StartUp!G10</f>
        <v>01-Apr-2015</v>
      </c>
      <c r="L51" s="133" t="str">
        <f>StartUp!G10</f>
        <v>01-Apr-2015</v>
      </c>
      <c r="M51" s="133" t="str">
        <f>StartUp!G10</f>
        <v>01-Apr-2015</v>
      </c>
      <c r="N51" s="133" t="str">
        <f>StartUp!G$10</f>
        <v>01-Apr-2015</v>
      </c>
      <c r="O51" s="133" t="str">
        <f>StartUp!G8</f>
        <v>01-Jul-2015</v>
      </c>
      <c r="P51" s="133" t="str">
        <f>StartUp!G8</f>
        <v>01-Jul-2015</v>
      </c>
      <c r="Q51" s="133" t="str">
        <f>StartUp!G8</f>
        <v>01-Jul-2015</v>
      </c>
      <c r="R51" s="133" t="str">
        <f>StartUp!G10</f>
        <v>01-Apr-2015</v>
      </c>
      <c r="S51" s="133" t="str">
        <f>StartUp!G10</f>
        <v>01-Apr-2015</v>
      </c>
      <c r="T51" s="133" t="str">
        <f>StartUp!G8</f>
        <v>01-Jul-2015</v>
      </c>
      <c r="U51" s="133" t="str">
        <f>StartUp!G8</f>
        <v>01-Jul-2015</v>
      </c>
      <c r="V51" s="127"/>
      <c r="W51" s="222"/>
    </row>
    <row r="52" spans="1:23" hidden="1">
      <c r="A52" s="222"/>
      <c r="B52" s="222"/>
      <c r="C52" s="222" t="s">
        <v>460</v>
      </c>
      <c r="D52" s="127"/>
      <c r="E52" s="129" t="s">
        <v>1776</v>
      </c>
      <c r="F52" s="133">
        <f>StartUp!G9</f>
        <v>0</v>
      </c>
      <c r="G52" s="133">
        <f>StartUp!G9</f>
        <v>0</v>
      </c>
      <c r="H52" s="133">
        <f>StartUp!G9</f>
        <v>0</v>
      </c>
      <c r="I52" s="133">
        <f>StartUp!G9</f>
        <v>0</v>
      </c>
      <c r="J52" s="133">
        <f>StartUp!G9</f>
        <v>0</v>
      </c>
      <c r="K52" s="133">
        <f>StartUp!G9</f>
        <v>0</v>
      </c>
      <c r="L52" s="133">
        <f>StartUp!G9</f>
        <v>0</v>
      </c>
      <c r="M52" s="133">
        <f>StartUp!G9</f>
        <v>0</v>
      </c>
      <c r="N52" s="133">
        <f>StartUp!G$9</f>
        <v>0</v>
      </c>
      <c r="O52" s="133">
        <f>StartUp!G9</f>
        <v>0</v>
      </c>
      <c r="P52" s="133">
        <f>StartUp!G9</f>
        <v>0</v>
      </c>
      <c r="Q52" s="133">
        <f>StartUp!G9</f>
        <v>0</v>
      </c>
      <c r="R52" s="133">
        <f>StartUp!G9</f>
        <v>0</v>
      </c>
      <c r="S52" s="133">
        <f>StartUp!G9</f>
        <v>0</v>
      </c>
      <c r="T52" s="133">
        <f>StartUp!G9</f>
        <v>0</v>
      </c>
      <c r="U52" s="133">
        <f>StartUp!G9</f>
        <v>0</v>
      </c>
      <c r="V52" s="127"/>
      <c r="W52" s="222"/>
    </row>
    <row r="53" spans="1:23" hidden="1">
      <c r="A53" s="222"/>
      <c r="B53" s="222"/>
      <c r="C53" s="222" t="s">
        <v>241</v>
      </c>
      <c r="N53" s="172"/>
      <c r="W53" s="222"/>
    </row>
    <row r="54" spans="1:23" ht="30">
      <c r="A54" s="222"/>
      <c r="B54" s="222" t="s">
        <v>68</v>
      </c>
      <c r="C54" s="222"/>
      <c r="D54" s="14"/>
      <c r="E54" s="12" t="s">
        <v>943</v>
      </c>
      <c r="F54" s="62">
        <f t="shared" ref="F54:U54" si="7">F55+F56+F57+F58+F59+F60+F63+F64+F65+F66</f>
        <v>0</v>
      </c>
      <c r="G54" s="62">
        <f t="shared" si="7"/>
        <v>0</v>
      </c>
      <c r="H54" s="62">
        <f t="shared" si="7"/>
        <v>0</v>
      </c>
      <c r="I54" s="62">
        <f t="shared" si="7"/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ref="N54:N71" si="8">H54+I54-J54-K54-L54+M54</f>
        <v>0</v>
      </c>
      <c r="O54" s="62">
        <f t="shared" si="7"/>
        <v>0</v>
      </c>
      <c r="P54" s="62">
        <f t="shared" si="7"/>
        <v>0</v>
      </c>
      <c r="Q54" s="62">
        <f t="shared" si="7"/>
        <v>0</v>
      </c>
      <c r="R54" s="62">
        <f t="shared" si="7"/>
        <v>0</v>
      </c>
      <c r="S54" s="62">
        <f t="shared" si="7"/>
        <v>0</v>
      </c>
      <c r="T54" s="62">
        <f t="shared" si="7"/>
        <v>0</v>
      </c>
      <c r="U54" s="62">
        <f t="shared" si="7"/>
        <v>0</v>
      </c>
      <c r="W54" s="222"/>
    </row>
    <row r="55" spans="1:23" ht="30">
      <c r="A55" s="222"/>
      <c r="B55" s="222" t="s">
        <v>770</v>
      </c>
      <c r="C55" s="222"/>
      <c r="D55" s="14"/>
      <c r="E55" s="14" t="s">
        <v>944</v>
      </c>
      <c r="F55" s="61"/>
      <c r="G55" s="61"/>
      <c r="H55" s="61"/>
      <c r="I55" s="61"/>
      <c r="J55" s="61"/>
      <c r="K55" s="61"/>
      <c r="L55" s="61"/>
      <c r="M55" s="61"/>
      <c r="N55" s="62">
        <f t="shared" si="8"/>
        <v>0</v>
      </c>
      <c r="O55" s="61"/>
      <c r="P55" s="61"/>
      <c r="Q55" s="61"/>
      <c r="R55" s="61"/>
      <c r="S55" s="61"/>
      <c r="T55" s="61"/>
      <c r="U55" s="61"/>
      <c r="W55" s="222"/>
    </row>
    <row r="56" spans="1:23" ht="30">
      <c r="A56" s="222"/>
      <c r="B56" s="222" t="s">
        <v>771</v>
      </c>
      <c r="C56" s="222"/>
      <c r="D56" s="14"/>
      <c r="E56" s="14" t="s">
        <v>945</v>
      </c>
      <c r="F56" s="61"/>
      <c r="G56" s="61"/>
      <c r="H56" s="61"/>
      <c r="I56" s="61"/>
      <c r="J56" s="61"/>
      <c r="K56" s="61"/>
      <c r="L56" s="61"/>
      <c r="M56" s="61"/>
      <c r="N56" s="62">
        <f t="shared" si="8"/>
        <v>0</v>
      </c>
      <c r="O56" s="61"/>
      <c r="P56" s="61"/>
      <c r="Q56" s="61"/>
      <c r="R56" s="61"/>
      <c r="S56" s="61"/>
      <c r="T56" s="61"/>
      <c r="U56" s="61"/>
      <c r="W56" s="222"/>
    </row>
    <row r="57" spans="1:23" ht="30">
      <c r="A57" s="222"/>
      <c r="B57" s="222" t="s">
        <v>772</v>
      </c>
      <c r="C57" s="222"/>
      <c r="D57" s="14"/>
      <c r="E57" s="14" t="s">
        <v>946</v>
      </c>
      <c r="F57" s="61"/>
      <c r="G57" s="61"/>
      <c r="H57" s="61"/>
      <c r="I57" s="61"/>
      <c r="J57" s="61"/>
      <c r="K57" s="61"/>
      <c r="L57" s="61"/>
      <c r="M57" s="61"/>
      <c r="N57" s="62">
        <f t="shared" si="8"/>
        <v>0</v>
      </c>
      <c r="O57" s="61"/>
      <c r="P57" s="61"/>
      <c r="Q57" s="61"/>
      <c r="R57" s="61"/>
      <c r="S57" s="61"/>
      <c r="T57" s="61"/>
      <c r="U57" s="61"/>
      <c r="W57" s="222"/>
    </row>
    <row r="58" spans="1:23">
      <c r="A58" s="222"/>
      <c r="B58" s="222" t="s">
        <v>1522</v>
      </c>
      <c r="C58" s="222"/>
      <c r="D58" s="14"/>
      <c r="E58" s="14" t="s">
        <v>947</v>
      </c>
      <c r="F58" s="61"/>
      <c r="G58" s="61"/>
      <c r="H58" s="61"/>
      <c r="I58" s="61"/>
      <c r="J58" s="61"/>
      <c r="K58" s="61"/>
      <c r="L58" s="61"/>
      <c r="M58" s="61"/>
      <c r="N58" s="62">
        <f t="shared" si="8"/>
        <v>0</v>
      </c>
      <c r="O58" s="61"/>
      <c r="P58" s="61"/>
      <c r="Q58" s="61"/>
      <c r="R58" s="61"/>
      <c r="S58" s="61"/>
      <c r="T58" s="61"/>
      <c r="U58" s="61"/>
      <c r="W58" s="222"/>
    </row>
    <row r="59" spans="1:23" ht="30">
      <c r="A59" s="222"/>
      <c r="B59" s="222" t="s">
        <v>1523</v>
      </c>
      <c r="C59" s="222"/>
      <c r="D59" s="14"/>
      <c r="E59" s="14" t="s">
        <v>948</v>
      </c>
      <c r="F59" s="61"/>
      <c r="G59" s="61"/>
      <c r="H59" s="61"/>
      <c r="I59" s="61"/>
      <c r="J59" s="61"/>
      <c r="K59" s="61"/>
      <c r="L59" s="61"/>
      <c r="M59" s="61"/>
      <c r="N59" s="62">
        <f t="shared" si="8"/>
        <v>0</v>
      </c>
      <c r="O59" s="61"/>
      <c r="P59" s="61"/>
      <c r="Q59" s="61"/>
      <c r="R59" s="61"/>
      <c r="S59" s="61"/>
      <c r="T59" s="61"/>
      <c r="U59" s="61"/>
      <c r="W59" s="222"/>
    </row>
    <row r="60" spans="1:23">
      <c r="A60" s="222"/>
      <c r="B60" s="222" t="s">
        <v>45</v>
      </c>
      <c r="C60" s="222"/>
      <c r="D60" s="14"/>
      <c r="E60" s="14" t="s">
        <v>949</v>
      </c>
      <c r="F60" s="62">
        <f t="shared" ref="F60:U60" si="9">F61+F62</f>
        <v>0</v>
      </c>
      <c r="G60" s="62">
        <f t="shared" si="9"/>
        <v>0</v>
      </c>
      <c r="H60" s="62">
        <f t="shared" si="9"/>
        <v>0</v>
      </c>
      <c r="I60" s="62">
        <f t="shared" si="9"/>
        <v>0</v>
      </c>
      <c r="J60" s="62">
        <f t="shared" si="9"/>
        <v>0</v>
      </c>
      <c r="K60" s="62">
        <f t="shared" si="9"/>
        <v>0</v>
      </c>
      <c r="L60" s="62">
        <f t="shared" si="9"/>
        <v>0</v>
      </c>
      <c r="M60" s="62">
        <f t="shared" si="9"/>
        <v>0</v>
      </c>
      <c r="N60" s="62">
        <f t="shared" si="8"/>
        <v>0</v>
      </c>
      <c r="O60" s="62">
        <f t="shared" si="9"/>
        <v>0</v>
      </c>
      <c r="P60" s="62">
        <f t="shared" si="9"/>
        <v>0</v>
      </c>
      <c r="Q60" s="62">
        <f t="shared" si="9"/>
        <v>0</v>
      </c>
      <c r="R60" s="62">
        <f t="shared" si="9"/>
        <v>0</v>
      </c>
      <c r="S60" s="62">
        <f t="shared" si="9"/>
        <v>0</v>
      </c>
      <c r="T60" s="62">
        <f t="shared" si="9"/>
        <v>0</v>
      </c>
      <c r="U60" s="62">
        <f t="shared" si="9"/>
        <v>0</v>
      </c>
      <c r="W60" s="222"/>
    </row>
    <row r="61" spans="1:23" ht="45">
      <c r="A61" s="222"/>
      <c r="B61" s="222" t="s">
        <v>46</v>
      </c>
      <c r="C61" s="222"/>
      <c r="D61" s="14"/>
      <c r="E61" s="14" t="s">
        <v>950</v>
      </c>
      <c r="F61" s="61"/>
      <c r="G61" s="61"/>
      <c r="H61" s="61"/>
      <c r="I61" s="61"/>
      <c r="J61" s="61"/>
      <c r="K61" s="61"/>
      <c r="L61" s="61"/>
      <c r="M61" s="61"/>
      <c r="N61" s="62">
        <f t="shared" si="8"/>
        <v>0</v>
      </c>
      <c r="O61" s="61"/>
      <c r="P61" s="61"/>
      <c r="Q61" s="61"/>
      <c r="R61" s="61"/>
      <c r="S61" s="61"/>
      <c r="T61" s="61"/>
      <c r="U61" s="61"/>
      <c r="W61" s="222"/>
    </row>
    <row r="62" spans="1:23">
      <c r="A62" s="222"/>
      <c r="B62" s="222" t="s">
        <v>47</v>
      </c>
      <c r="C62" s="222"/>
      <c r="D62" s="14"/>
      <c r="E62" s="14" t="s">
        <v>951</v>
      </c>
      <c r="F62" s="61"/>
      <c r="G62" s="61"/>
      <c r="H62" s="61"/>
      <c r="I62" s="61"/>
      <c r="J62" s="61"/>
      <c r="K62" s="61"/>
      <c r="L62" s="61"/>
      <c r="M62" s="61"/>
      <c r="N62" s="62">
        <f t="shared" si="8"/>
        <v>0</v>
      </c>
      <c r="O62" s="61"/>
      <c r="P62" s="61"/>
      <c r="Q62" s="61"/>
      <c r="R62" s="61"/>
      <c r="S62" s="61"/>
      <c r="T62" s="61"/>
      <c r="U62" s="61"/>
      <c r="W62" s="222"/>
    </row>
    <row r="63" spans="1:23" ht="30">
      <c r="A63" s="222"/>
      <c r="B63" s="222" t="s">
        <v>48</v>
      </c>
      <c r="C63" s="222"/>
      <c r="D63" s="14"/>
      <c r="E63" s="101" t="s">
        <v>952</v>
      </c>
      <c r="F63" s="61"/>
      <c r="G63" s="61"/>
      <c r="H63" s="61"/>
      <c r="I63" s="61"/>
      <c r="J63" s="61"/>
      <c r="K63" s="61"/>
      <c r="L63" s="61"/>
      <c r="M63" s="61"/>
      <c r="N63" s="62">
        <f t="shared" si="8"/>
        <v>0</v>
      </c>
      <c r="O63" s="61"/>
      <c r="P63" s="61"/>
      <c r="Q63" s="61"/>
      <c r="R63" s="61"/>
      <c r="S63" s="61"/>
      <c r="T63" s="61"/>
      <c r="U63" s="61"/>
      <c r="W63" s="222"/>
    </row>
    <row r="64" spans="1:23">
      <c r="A64" s="222"/>
      <c r="B64" s="220" t="s">
        <v>67</v>
      </c>
      <c r="C64" s="222"/>
      <c r="D64" s="14"/>
      <c r="E64" s="14" t="s">
        <v>953</v>
      </c>
      <c r="F64" s="61"/>
      <c r="G64" s="61"/>
      <c r="H64" s="61"/>
      <c r="I64" s="61"/>
      <c r="J64" s="61"/>
      <c r="K64" s="61"/>
      <c r="L64" s="61"/>
      <c r="M64" s="61"/>
      <c r="N64" s="62">
        <f t="shared" si="8"/>
        <v>0</v>
      </c>
      <c r="O64" s="61"/>
      <c r="P64" s="61"/>
      <c r="Q64" s="61"/>
      <c r="R64" s="61"/>
      <c r="S64" s="61"/>
      <c r="T64" s="61"/>
      <c r="U64" s="61"/>
      <c r="W64" s="222"/>
    </row>
    <row r="65" spans="1:23">
      <c r="A65" s="222"/>
      <c r="B65" s="222" t="s">
        <v>49</v>
      </c>
      <c r="C65" s="222"/>
      <c r="D65" s="14"/>
      <c r="E65" s="14" t="s">
        <v>954</v>
      </c>
      <c r="F65" s="61"/>
      <c r="G65" s="61"/>
      <c r="H65" s="61"/>
      <c r="I65" s="61"/>
      <c r="J65" s="61"/>
      <c r="K65" s="61"/>
      <c r="L65" s="61"/>
      <c r="M65" s="61"/>
      <c r="N65" s="62">
        <f t="shared" si="8"/>
        <v>0</v>
      </c>
      <c r="O65" s="61"/>
      <c r="P65" s="61"/>
      <c r="Q65" s="61"/>
      <c r="R65" s="61"/>
      <c r="S65" s="61"/>
      <c r="T65" s="61"/>
      <c r="U65" s="61"/>
      <c r="W65" s="222"/>
    </row>
    <row r="66" spans="1:23">
      <c r="A66" s="222"/>
      <c r="B66" s="222" t="s">
        <v>383</v>
      </c>
      <c r="C66" s="222"/>
      <c r="D66" s="14"/>
      <c r="E66" s="14" t="s">
        <v>955</v>
      </c>
      <c r="F66" s="61"/>
      <c r="G66" s="61"/>
      <c r="H66" s="61"/>
      <c r="I66" s="61"/>
      <c r="J66" s="61"/>
      <c r="K66" s="61"/>
      <c r="L66" s="61"/>
      <c r="M66" s="61"/>
      <c r="N66" s="62">
        <f t="shared" si="8"/>
        <v>0</v>
      </c>
      <c r="O66" s="61"/>
      <c r="P66" s="61"/>
      <c r="Q66" s="61"/>
      <c r="R66" s="61"/>
      <c r="S66" s="61"/>
      <c r="T66" s="61"/>
      <c r="U66" s="61"/>
      <c r="W66" s="222"/>
    </row>
    <row r="67" spans="1:23">
      <c r="A67" s="222"/>
      <c r="B67" s="222" t="s">
        <v>409</v>
      </c>
      <c r="C67" s="222"/>
      <c r="D67" s="14"/>
      <c r="E67" s="78" t="s">
        <v>453</v>
      </c>
      <c r="F67" s="62">
        <f>F68+F69+F70+F71</f>
        <v>0</v>
      </c>
      <c r="G67" s="62">
        <f t="shared" ref="G67:U67" si="10">G68+G69+G70+G71</f>
        <v>0</v>
      </c>
      <c r="H67" s="62">
        <f t="shared" si="10"/>
        <v>0</v>
      </c>
      <c r="I67" s="62">
        <f t="shared" si="10"/>
        <v>0</v>
      </c>
      <c r="J67" s="62">
        <f t="shared" si="10"/>
        <v>0</v>
      </c>
      <c r="K67" s="62">
        <f t="shared" si="10"/>
        <v>0</v>
      </c>
      <c r="L67" s="62">
        <f t="shared" si="10"/>
        <v>0</v>
      </c>
      <c r="M67" s="62">
        <f t="shared" si="10"/>
        <v>0</v>
      </c>
      <c r="N67" s="62">
        <f t="shared" si="8"/>
        <v>0</v>
      </c>
      <c r="O67" s="62">
        <f t="shared" si="10"/>
        <v>0</v>
      </c>
      <c r="P67" s="62">
        <f t="shared" si="10"/>
        <v>0</v>
      </c>
      <c r="Q67" s="62">
        <f t="shared" si="10"/>
        <v>0</v>
      </c>
      <c r="R67" s="62">
        <f t="shared" si="10"/>
        <v>0</v>
      </c>
      <c r="S67" s="62">
        <f t="shared" si="10"/>
        <v>0</v>
      </c>
      <c r="T67" s="62">
        <f t="shared" si="10"/>
        <v>0</v>
      </c>
      <c r="U67" s="62">
        <f t="shared" si="10"/>
        <v>0</v>
      </c>
      <c r="W67" s="222"/>
    </row>
    <row r="68" spans="1:23">
      <c r="A68" s="222"/>
      <c r="B68" s="222" t="s">
        <v>384</v>
      </c>
      <c r="C68" s="222"/>
      <c r="D68" s="14"/>
      <c r="E68" s="14" t="s">
        <v>956</v>
      </c>
      <c r="F68" s="61"/>
      <c r="G68" s="61"/>
      <c r="H68" s="61"/>
      <c r="I68" s="61"/>
      <c r="J68" s="61"/>
      <c r="K68" s="61"/>
      <c r="L68" s="61"/>
      <c r="M68" s="61"/>
      <c r="N68" s="62">
        <f t="shared" si="8"/>
        <v>0</v>
      </c>
      <c r="O68" s="61"/>
      <c r="P68" s="61"/>
      <c r="Q68" s="61"/>
      <c r="R68" s="61"/>
      <c r="S68" s="61"/>
      <c r="T68" s="61"/>
      <c r="U68" s="61"/>
      <c r="W68" s="222"/>
    </row>
    <row r="69" spans="1:23">
      <c r="A69" s="222"/>
      <c r="B69" s="222" t="s">
        <v>385</v>
      </c>
      <c r="C69" s="222"/>
      <c r="D69" s="14"/>
      <c r="E69" s="14" t="s">
        <v>1560</v>
      </c>
      <c r="F69" s="61"/>
      <c r="G69" s="61"/>
      <c r="H69" s="61"/>
      <c r="I69" s="61"/>
      <c r="J69" s="61"/>
      <c r="K69" s="61"/>
      <c r="L69" s="61"/>
      <c r="M69" s="61"/>
      <c r="N69" s="62">
        <f t="shared" si="8"/>
        <v>0</v>
      </c>
      <c r="O69" s="61"/>
      <c r="P69" s="61"/>
      <c r="Q69" s="61"/>
      <c r="R69" s="61"/>
      <c r="S69" s="61"/>
      <c r="T69" s="61"/>
      <c r="U69" s="61"/>
      <c r="W69" s="222"/>
    </row>
    <row r="70" spans="1:23">
      <c r="A70" s="222"/>
      <c r="B70" s="222" t="s">
        <v>386</v>
      </c>
      <c r="C70" s="222"/>
      <c r="D70" s="14"/>
      <c r="E70" s="14" t="s">
        <v>66</v>
      </c>
      <c r="F70" s="61"/>
      <c r="G70" s="61"/>
      <c r="H70" s="61"/>
      <c r="I70" s="61"/>
      <c r="J70" s="61"/>
      <c r="K70" s="61"/>
      <c r="L70" s="61"/>
      <c r="M70" s="61"/>
      <c r="N70" s="62">
        <f t="shared" si="8"/>
        <v>0</v>
      </c>
      <c r="O70" s="61"/>
      <c r="P70" s="61"/>
      <c r="Q70" s="61"/>
      <c r="R70" s="61"/>
      <c r="S70" s="61"/>
      <c r="T70" s="61"/>
      <c r="U70" s="61"/>
      <c r="W70" s="222"/>
    </row>
    <row r="71" spans="1:23" ht="30">
      <c r="A71" s="222"/>
      <c r="B71" s="222" t="s">
        <v>1180</v>
      </c>
      <c r="C71" s="222"/>
      <c r="D71" s="14"/>
      <c r="E71" s="12" t="s">
        <v>2001</v>
      </c>
      <c r="F71" s="62">
        <f>SUM(F86:F87)</f>
        <v>0</v>
      </c>
      <c r="G71" s="62">
        <f t="shared" ref="G71:M71" si="11">SUM(G86:G87)</f>
        <v>0</v>
      </c>
      <c r="H71" s="62">
        <f t="shared" si="11"/>
        <v>0</v>
      </c>
      <c r="I71" s="62">
        <f t="shared" si="11"/>
        <v>0</v>
      </c>
      <c r="J71" s="62">
        <f t="shared" si="11"/>
        <v>0</v>
      </c>
      <c r="K71" s="62">
        <f t="shared" si="11"/>
        <v>0</v>
      </c>
      <c r="L71" s="62">
        <f t="shared" si="11"/>
        <v>0</v>
      </c>
      <c r="M71" s="62">
        <f t="shared" si="11"/>
        <v>0</v>
      </c>
      <c r="N71" s="62">
        <f t="shared" si="8"/>
        <v>0</v>
      </c>
      <c r="O71" s="62">
        <f t="shared" ref="O71:U71" si="12">SUM(O86:O87)</f>
        <v>0</v>
      </c>
      <c r="P71" s="62">
        <f t="shared" si="12"/>
        <v>0</v>
      </c>
      <c r="Q71" s="62">
        <f t="shared" si="12"/>
        <v>0</v>
      </c>
      <c r="R71" s="62">
        <f t="shared" si="12"/>
        <v>0</v>
      </c>
      <c r="S71" s="62">
        <f t="shared" si="12"/>
        <v>0</v>
      </c>
      <c r="T71" s="62">
        <f t="shared" si="12"/>
        <v>0</v>
      </c>
      <c r="U71" s="62">
        <f t="shared" si="12"/>
        <v>0</v>
      </c>
      <c r="W71" s="222"/>
    </row>
    <row r="72" spans="1:23" hidden="1">
      <c r="A72" s="222"/>
      <c r="B72" s="222"/>
      <c r="C72" s="222" t="s">
        <v>241</v>
      </c>
      <c r="N72" s="172"/>
      <c r="W72" s="222"/>
    </row>
    <row r="73" spans="1:23" hidden="1">
      <c r="A73" s="222"/>
      <c r="B73" s="222"/>
      <c r="C73" s="222" t="s">
        <v>244</v>
      </c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188"/>
      <c r="O73" s="222"/>
      <c r="P73" s="222"/>
      <c r="Q73" s="222"/>
      <c r="R73" s="222"/>
      <c r="S73" s="222"/>
      <c r="T73" s="222"/>
      <c r="U73" s="222"/>
      <c r="V73" s="222"/>
      <c r="W73" s="222" t="s">
        <v>245</v>
      </c>
    </row>
    <row r="74" spans="1:23" hidden="1">
      <c r="N74" s="172"/>
    </row>
    <row r="75" spans="1:23" hidden="1">
      <c r="N75" s="172"/>
    </row>
    <row r="76" spans="1:23" hidden="1">
      <c r="N76" s="172"/>
    </row>
    <row r="77" spans="1:23" hidden="1">
      <c r="N77" s="172"/>
    </row>
    <row r="78" spans="1:23" hidden="1">
      <c r="N78" s="172"/>
    </row>
    <row r="79" spans="1:23" hidden="1">
      <c r="A79" s="222"/>
      <c r="B79" s="222"/>
      <c r="C79" s="222" t="s">
        <v>69</v>
      </c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188"/>
      <c r="O79" s="222"/>
      <c r="P79" s="222"/>
      <c r="Q79" s="222"/>
      <c r="R79" s="222"/>
      <c r="S79" s="222"/>
      <c r="T79" s="222"/>
      <c r="U79" s="222"/>
      <c r="V79" s="222"/>
      <c r="W79" s="222"/>
    </row>
    <row r="80" spans="1:23" hidden="1">
      <c r="A80" s="222"/>
      <c r="B80" s="222"/>
      <c r="C80" s="222"/>
      <c r="D80" s="222"/>
      <c r="E80" s="222"/>
      <c r="F80" s="222" t="s">
        <v>941</v>
      </c>
      <c r="G80" s="222" t="s">
        <v>1095</v>
      </c>
      <c r="H80" s="222" t="s">
        <v>1096</v>
      </c>
      <c r="I80" s="222" t="s">
        <v>1097</v>
      </c>
      <c r="J80" s="222" t="s">
        <v>1098</v>
      </c>
      <c r="K80" s="222" t="s">
        <v>321</v>
      </c>
      <c r="L80" s="222" t="s">
        <v>322</v>
      </c>
      <c r="M80" s="222" t="s">
        <v>323</v>
      </c>
      <c r="N80" s="222" t="s">
        <v>1608</v>
      </c>
      <c r="O80" s="222" t="s">
        <v>1609</v>
      </c>
      <c r="P80" s="222" t="s">
        <v>1570</v>
      </c>
      <c r="Q80" s="222" t="s">
        <v>107</v>
      </c>
      <c r="R80" s="222" t="s">
        <v>184</v>
      </c>
      <c r="S80" s="222" t="s">
        <v>1610</v>
      </c>
      <c r="T80" s="222" t="s">
        <v>1611</v>
      </c>
      <c r="U80" s="222" t="s">
        <v>1612</v>
      </c>
      <c r="V80" s="222"/>
      <c r="W80" s="222"/>
    </row>
    <row r="81" spans="1:23" hidden="1">
      <c r="A81" s="222"/>
      <c r="B81" s="222"/>
      <c r="C81" s="222"/>
      <c r="D81" s="222"/>
      <c r="E81" s="222" t="s">
        <v>70</v>
      </c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</row>
    <row r="82" spans="1:23" hidden="1">
      <c r="A82" s="222"/>
      <c r="B82" s="222"/>
      <c r="C82" s="222" t="s">
        <v>242</v>
      </c>
      <c r="D82" s="222" t="s">
        <v>819</v>
      </c>
      <c r="E82" s="222" t="s">
        <v>858</v>
      </c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 t="s">
        <v>241</v>
      </c>
      <c r="W82" s="222" t="s">
        <v>243</v>
      </c>
    </row>
    <row r="83" spans="1:23" hidden="1">
      <c r="A83" s="222"/>
      <c r="B83" s="222"/>
      <c r="C83" s="222" t="s">
        <v>461</v>
      </c>
      <c r="D83" s="127"/>
      <c r="E83" s="134" t="s">
        <v>1775</v>
      </c>
      <c r="F83" s="133" t="str">
        <f>StartUp!G8</f>
        <v>01-Jul-2015</v>
      </c>
      <c r="G83" s="133" t="str">
        <f>StartUp!G10</f>
        <v>01-Apr-2015</v>
      </c>
      <c r="H83" s="133" t="str">
        <f>StartUp!G10</f>
        <v>01-Apr-2015</v>
      </c>
      <c r="I83" s="133" t="str">
        <f>StartUp!G10</f>
        <v>01-Apr-2015</v>
      </c>
      <c r="J83" s="133" t="str">
        <f>StartUp!G10</f>
        <v>01-Apr-2015</v>
      </c>
      <c r="K83" s="133" t="str">
        <f>StartUp!G10</f>
        <v>01-Apr-2015</v>
      </c>
      <c r="L83" s="133" t="str">
        <f>StartUp!G10</f>
        <v>01-Apr-2015</v>
      </c>
      <c r="M83" s="133" t="str">
        <f>StartUp!G10</f>
        <v>01-Apr-2015</v>
      </c>
      <c r="N83" s="133" t="str">
        <f>StartUp!G$10</f>
        <v>01-Apr-2015</v>
      </c>
      <c r="O83" s="133" t="str">
        <f>StartUp!G8</f>
        <v>01-Jul-2015</v>
      </c>
      <c r="P83" s="133" t="str">
        <f>StartUp!G8</f>
        <v>01-Jul-2015</v>
      </c>
      <c r="Q83" s="133" t="str">
        <f>StartUp!G8</f>
        <v>01-Jul-2015</v>
      </c>
      <c r="R83" s="133" t="str">
        <f>StartUp!G10</f>
        <v>01-Apr-2015</v>
      </c>
      <c r="S83" s="133" t="str">
        <f>StartUp!G10</f>
        <v>01-Apr-2015</v>
      </c>
      <c r="T83" s="133" t="str">
        <f>StartUp!G8</f>
        <v>01-Jul-2015</v>
      </c>
      <c r="U83" s="133" t="str">
        <f>StartUp!G8</f>
        <v>01-Jul-2015</v>
      </c>
      <c r="V83" s="130"/>
      <c r="W83" s="222"/>
    </row>
    <row r="84" spans="1:23" hidden="1">
      <c r="A84" s="222"/>
      <c r="B84" s="222"/>
      <c r="C84" s="222" t="s">
        <v>460</v>
      </c>
      <c r="D84" s="127"/>
      <c r="E84" s="134" t="s">
        <v>1776</v>
      </c>
      <c r="F84" s="133">
        <f>StartUp!G9</f>
        <v>0</v>
      </c>
      <c r="G84" s="133">
        <f>StartUp!G9</f>
        <v>0</v>
      </c>
      <c r="H84" s="133">
        <f>StartUp!G9</f>
        <v>0</v>
      </c>
      <c r="I84" s="133">
        <f>StartUp!G9</f>
        <v>0</v>
      </c>
      <c r="J84" s="133">
        <f>StartUp!G9</f>
        <v>0</v>
      </c>
      <c r="K84" s="133">
        <f>StartUp!G9</f>
        <v>0</v>
      </c>
      <c r="L84" s="133">
        <f>StartUp!G9</f>
        <v>0</v>
      </c>
      <c r="M84" s="133">
        <f>StartUp!G9</f>
        <v>0</v>
      </c>
      <c r="N84" s="133">
        <f>StartUp!G$9</f>
        <v>0</v>
      </c>
      <c r="O84" s="133">
        <f>StartUp!G9</f>
        <v>0</v>
      </c>
      <c r="P84" s="133">
        <f>StartUp!G9</f>
        <v>0</v>
      </c>
      <c r="Q84" s="133">
        <f>StartUp!G9</f>
        <v>0</v>
      </c>
      <c r="R84" s="133">
        <f>StartUp!G9</f>
        <v>0</v>
      </c>
      <c r="S84" s="133">
        <f>StartUp!G9</f>
        <v>0</v>
      </c>
      <c r="T84" s="133">
        <f>StartUp!G9</f>
        <v>0</v>
      </c>
      <c r="U84" s="133">
        <f>StartUp!G9</f>
        <v>0</v>
      </c>
      <c r="V84" s="130"/>
      <c r="W84" s="222"/>
    </row>
    <row r="85" spans="1:23" hidden="1">
      <c r="A85" s="222"/>
      <c r="B85" s="222"/>
      <c r="C85" s="222" t="s">
        <v>241</v>
      </c>
      <c r="N85" s="172"/>
      <c r="W85" s="222"/>
    </row>
    <row r="86" spans="1:23">
      <c r="A86" s="222"/>
      <c r="B86" s="222" t="s">
        <v>1180</v>
      </c>
      <c r="C86" s="219"/>
      <c r="D86" s="14"/>
      <c r="E86" s="28"/>
      <c r="F86" s="61"/>
      <c r="G86" s="61"/>
      <c r="H86" s="61"/>
      <c r="I86" s="61"/>
      <c r="J86" s="61"/>
      <c r="K86" s="61"/>
      <c r="L86" s="61"/>
      <c r="M86" s="61"/>
      <c r="N86" s="62">
        <f>H86+I86-J86-K86-L86+M86</f>
        <v>0</v>
      </c>
      <c r="O86" s="61"/>
      <c r="P86" s="61"/>
      <c r="Q86" s="61"/>
      <c r="R86" s="61"/>
      <c r="S86" s="61"/>
      <c r="T86" s="61"/>
      <c r="U86" s="61"/>
      <c r="W86" s="222"/>
    </row>
    <row r="87" spans="1:23" hidden="1">
      <c r="A87" s="222"/>
      <c r="B87" s="222"/>
      <c r="C87" s="222" t="s">
        <v>241</v>
      </c>
      <c r="N87" s="172"/>
      <c r="W87" s="222"/>
    </row>
    <row r="88" spans="1:23" hidden="1">
      <c r="A88" s="222"/>
      <c r="B88" s="222"/>
      <c r="C88" s="222" t="s">
        <v>244</v>
      </c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188"/>
      <c r="O88" s="222"/>
      <c r="P88" s="222"/>
      <c r="Q88" s="222"/>
      <c r="R88" s="222"/>
      <c r="S88" s="222"/>
      <c r="T88" s="222"/>
      <c r="U88" s="222"/>
      <c r="V88" s="222"/>
      <c r="W88" s="222" t="s">
        <v>245</v>
      </c>
    </row>
    <row r="89" spans="1:23" hidden="1">
      <c r="N89" s="172"/>
    </row>
    <row r="90" spans="1:23" hidden="1">
      <c r="N90" s="172"/>
    </row>
    <row r="91" spans="1:23" hidden="1">
      <c r="N91" s="172"/>
    </row>
    <row r="92" spans="1:23" hidden="1">
      <c r="N92" s="172"/>
    </row>
    <row r="93" spans="1:23" hidden="1">
      <c r="N93" s="172"/>
    </row>
    <row r="94" spans="1:23" hidden="1">
      <c r="A94" s="222"/>
      <c r="B94" s="222"/>
      <c r="C94" s="222" t="s">
        <v>324</v>
      </c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188"/>
      <c r="O94" s="222"/>
      <c r="P94" s="222"/>
      <c r="Q94" s="222"/>
      <c r="R94" s="222"/>
      <c r="S94" s="222"/>
      <c r="T94" s="222"/>
      <c r="U94" s="222"/>
      <c r="V94" s="222"/>
      <c r="W94" s="222"/>
    </row>
    <row r="95" spans="1:23" hidden="1">
      <c r="A95" s="222"/>
      <c r="B95" s="222"/>
      <c r="C95" s="222"/>
      <c r="D95" s="222"/>
      <c r="E95" s="222"/>
      <c r="F95" s="222" t="s">
        <v>941</v>
      </c>
      <c r="G95" s="222" t="s">
        <v>1095</v>
      </c>
      <c r="H95" s="222" t="s">
        <v>1096</v>
      </c>
      <c r="I95" s="222" t="s">
        <v>1097</v>
      </c>
      <c r="J95" s="222" t="s">
        <v>1098</v>
      </c>
      <c r="K95" s="222" t="s">
        <v>321</v>
      </c>
      <c r="L95" s="222" t="s">
        <v>322</v>
      </c>
      <c r="M95" s="222" t="s">
        <v>323</v>
      </c>
      <c r="N95" s="222" t="s">
        <v>1608</v>
      </c>
      <c r="O95" s="222" t="s">
        <v>1609</v>
      </c>
      <c r="P95" s="222" t="s">
        <v>1570</v>
      </c>
      <c r="Q95" s="222" t="s">
        <v>107</v>
      </c>
      <c r="R95" s="222" t="s">
        <v>184</v>
      </c>
      <c r="S95" s="222" t="s">
        <v>1610</v>
      </c>
      <c r="T95" s="222" t="s">
        <v>1611</v>
      </c>
      <c r="U95" s="222" t="s">
        <v>1612</v>
      </c>
      <c r="V95" s="222"/>
      <c r="W95" s="222"/>
    </row>
    <row r="96" spans="1:23" hidden="1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</row>
    <row r="97" spans="1:23" hidden="1">
      <c r="A97" s="222"/>
      <c r="B97" s="222"/>
      <c r="C97" s="222" t="s">
        <v>242</v>
      </c>
      <c r="D97" s="222" t="s">
        <v>819</v>
      </c>
      <c r="E97" s="222" t="s">
        <v>819</v>
      </c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 t="s">
        <v>241</v>
      </c>
      <c r="W97" s="222" t="s">
        <v>243</v>
      </c>
    </row>
    <row r="98" spans="1:23" hidden="1">
      <c r="A98" s="222"/>
      <c r="B98" s="222"/>
      <c r="C98" s="222" t="s">
        <v>461</v>
      </c>
      <c r="D98" s="130"/>
      <c r="E98" s="134" t="s">
        <v>1775</v>
      </c>
      <c r="F98" s="133" t="str">
        <f>StartUp!G8</f>
        <v>01-Jul-2015</v>
      </c>
      <c r="G98" s="133" t="str">
        <f>StartUp!G10</f>
        <v>01-Apr-2015</v>
      </c>
      <c r="H98" s="133" t="str">
        <f>StartUp!G10</f>
        <v>01-Apr-2015</v>
      </c>
      <c r="I98" s="133" t="str">
        <f>StartUp!G10</f>
        <v>01-Apr-2015</v>
      </c>
      <c r="J98" s="133" t="str">
        <f>StartUp!G10</f>
        <v>01-Apr-2015</v>
      </c>
      <c r="K98" s="133" t="str">
        <f>StartUp!G10</f>
        <v>01-Apr-2015</v>
      </c>
      <c r="L98" s="133" t="str">
        <f>StartUp!G10</f>
        <v>01-Apr-2015</v>
      </c>
      <c r="M98" s="133" t="str">
        <f>StartUp!G10</f>
        <v>01-Apr-2015</v>
      </c>
      <c r="N98" s="133" t="str">
        <f>StartUp!G$10</f>
        <v>01-Apr-2015</v>
      </c>
      <c r="O98" s="133" t="str">
        <f>StartUp!G8</f>
        <v>01-Jul-2015</v>
      </c>
      <c r="P98" s="133" t="str">
        <f>StartUp!G8</f>
        <v>01-Jul-2015</v>
      </c>
      <c r="Q98" s="133" t="str">
        <f>StartUp!G8</f>
        <v>01-Jul-2015</v>
      </c>
      <c r="R98" s="133" t="str">
        <f>StartUp!G10</f>
        <v>01-Apr-2015</v>
      </c>
      <c r="S98" s="133" t="str">
        <f>StartUp!G10</f>
        <v>01-Apr-2015</v>
      </c>
      <c r="T98" s="133" t="str">
        <f>StartUp!G8</f>
        <v>01-Jul-2015</v>
      </c>
      <c r="U98" s="133" t="str">
        <f>StartUp!G8</f>
        <v>01-Jul-2015</v>
      </c>
      <c r="V98" s="130"/>
      <c r="W98" s="222"/>
    </row>
    <row r="99" spans="1:23" hidden="1">
      <c r="A99" s="222"/>
      <c r="B99" s="222"/>
      <c r="C99" s="222" t="s">
        <v>460</v>
      </c>
      <c r="D99" s="130"/>
      <c r="E99" s="134" t="s">
        <v>1776</v>
      </c>
      <c r="F99" s="133">
        <f>StartUp!G9</f>
        <v>0</v>
      </c>
      <c r="G99" s="133">
        <f>StartUp!G9</f>
        <v>0</v>
      </c>
      <c r="H99" s="133">
        <f>StartUp!G9</f>
        <v>0</v>
      </c>
      <c r="I99" s="133">
        <f>StartUp!G9</f>
        <v>0</v>
      </c>
      <c r="J99" s="133">
        <f>StartUp!G9</f>
        <v>0</v>
      </c>
      <c r="K99" s="133">
        <f>StartUp!G9</f>
        <v>0</v>
      </c>
      <c r="L99" s="133">
        <f>StartUp!G9</f>
        <v>0</v>
      </c>
      <c r="M99" s="133">
        <f>StartUp!G9</f>
        <v>0</v>
      </c>
      <c r="N99" s="133">
        <f>StartUp!G$9</f>
        <v>0</v>
      </c>
      <c r="O99" s="133">
        <f>StartUp!G9</f>
        <v>0</v>
      </c>
      <c r="P99" s="133">
        <f>StartUp!G9</f>
        <v>0</v>
      </c>
      <c r="Q99" s="133">
        <f>StartUp!G9</f>
        <v>0</v>
      </c>
      <c r="R99" s="133">
        <f>StartUp!G9</f>
        <v>0</v>
      </c>
      <c r="S99" s="133">
        <f>StartUp!G9</f>
        <v>0</v>
      </c>
      <c r="T99" s="133">
        <f>StartUp!G9</f>
        <v>0</v>
      </c>
      <c r="U99" s="133">
        <f>StartUp!G9</f>
        <v>0</v>
      </c>
      <c r="V99" s="130"/>
      <c r="W99" s="222"/>
    </row>
    <row r="100" spans="1:23" hidden="1">
      <c r="A100" s="222"/>
      <c r="B100" s="222"/>
      <c r="C100" s="222" t="s">
        <v>241</v>
      </c>
      <c r="N100" s="172"/>
      <c r="W100" s="222"/>
    </row>
    <row r="101" spans="1:23">
      <c r="A101" s="222"/>
      <c r="B101" s="222" t="s">
        <v>1866</v>
      </c>
      <c r="C101" s="222"/>
      <c r="D101" s="14"/>
      <c r="E101" s="12" t="s">
        <v>325</v>
      </c>
      <c r="F101" s="62">
        <f>F102+F103+F104+F105+F106+F107+F108+F109</f>
        <v>0</v>
      </c>
      <c r="G101" s="62">
        <f t="shared" ref="G101:M101" si="13">G102+G103+G104+G105+G106+G107+G108+G109</f>
        <v>0</v>
      </c>
      <c r="H101" s="62">
        <f t="shared" si="13"/>
        <v>0</v>
      </c>
      <c r="I101" s="62">
        <f t="shared" si="13"/>
        <v>0</v>
      </c>
      <c r="J101" s="62">
        <f t="shared" si="13"/>
        <v>0</v>
      </c>
      <c r="K101" s="62">
        <f t="shared" si="13"/>
        <v>0</v>
      </c>
      <c r="L101" s="62">
        <f t="shared" si="13"/>
        <v>0</v>
      </c>
      <c r="M101" s="62">
        <f t="shared" si="13"/>
        <v>0</v>
      </c>
      <c r="N101" s="62">
        <f t="shared" ref="N101:N110" si="14">H101+I101-J101-K101-L101+M101</f>
        <v>0</v>
      </c>
      <c r="O101" s="62">
        <f t="shared" ref="O101:U101" si="15">O102+O103+O104+O105+O106+O107+O108+O109</f>
        <v>0</v>
      </c>
      <c r="P101" s="62">
        <f t="shared" si="15"/>
        <v>0</v>
      </c>
      <c r="Q101" s="62">
        <f t="shared" si="15"/>
        <v>0</v>
      </c>
      <c r="R101" s="62">
        <f t="shared" si="15"/>
        <v>0</v>
      </c>
      <c r="S101" s="62">
        <f t="shared" si="15"/>
        <v>0</v>
      </c>
      <c r="T101" s="62">
        <f t="shared" si="15"/>
        <v>0</v>
      </c>
      <c r="U101" s="62">
        <f t="shared" si="15"/>
        <v>0</v>
      </c>
      <c r="W101" s="222"/>
    </row>
    <row r="102" spans="1:23" ht="45">
      <c r="A102" s="222"/>
      <c r="B102" s="222" t="s">
        <v>1884</v>
      </c>
      <c r="C102" s="222"/>
      <c r="D102" s="14"/>
      <c r="E102" s="14" t="s">
        <v>326</v>
      </c>
      <c r="F102" s="61"/>
      <c r="G102" s="61"/>
      <c r="H102" s="61"/>
      <c r="I102" s="61"/>
      <c r="J102" s="61"/>
      <c r="K102" s="61"/>
      <c r="L102" s="61"/>
      <c r="M102" s="61"/>
      <c r="N102" s="62">
        <f t="shared" si="14"/>
        <v>0</v>
      </c>
      <c r="O102" s="61"/>
      <c r="P102" s="61"/>
      <c r="Q102" s="61"/>
      <c r="R102" s="61"/>
      <c r="S102" s="61"/>
      <c r="T102" s="61"/>
      <c r="U102" s="61"/>
      <c r="W102" s="222"/>
    </row>
    <row r="103" spans="1:23" ht="30">
      <c r="A103" s="222"/>
      <c r="B103" s="222" t="s">
        <v>860</v>
      </c>
      <c r="C103" s="222"/>
      <c r="D103" s="14"/>
      <c r="E103" s="14" t="s">
        <v>327</v>
      </c>
      <c r="F103" s="61"/>
      <c r="G103" s="61"/>
      <c r="H103" s="61"/>
      <c r="I103" s="61"/>
      <c r="J103" s="61"/>
      <c r="K103" s="61"/>
      <c r="L103" s="61"/>
      <c r="M103" s="61"/>
      <c r="N103" s="62">
        <f t="shared" si="14"/>
        <v>0</v>
      </c>
      <c r="O103" s="61"/>
      <c r="P103" s="61"/>
      <c r="Q103" s="61"/>
      <c r="R103" s="61"/>
      <c r="S103" s="61"/>
      <c r="T103" s="61"/>
      <c r="U103" s="61"/>
      <c r="W103" s="222"/>
    </row>
    <row r="104" spans="1:23" ht="30">
      <c r="A104" s="222"/>
      <c r="B104" s="222" t="s">
        <v>1582</v>
      </c>
      <c r="C104" s="222"/>
      <c r="D104" s="14"/>
      <c r="E104" s="14" t="s">
        <v>328</v>
      </c>
      <c r="F104" s="61"/>
      <c r="G104" s="61"/>
      <c r="H104" s="61"/>
      <c r="I104" s="61"/>
      <c r="J104" s="61"/>
      <c r="K104" s="61"/>
      <c r="L104" s="61"/>
      <c r="M104" s="61"/>
      <c r="N104" s="62">
        <f t="shared" si="14"/>
        <v>0</v>
      </c>
      <c r="O104" s="61"/>
      <c r="P104" s="61"/>
      <c r="Q104" s="61"/>
      <c r="R104" s="61"/>
      <c r="S104" s="61"/>
      <c r="T104" s="61"/>
      <c r="U104" s="61"/>
      <c r="W104" s="222"/>
    </row>
    <row r="105" spans="1:23" ht="30">
      <c r="A105" s="222"/>
      <c r="B105" s="222" t="s">
        <v>1583</v>
      </c>
      <c r="C105" s="222"/>
      <c r="D105" s="14"/>
      <c r="E105" s="14" t="s">
        <v>329</v>
      </c>
      <c r="F105" s="61"/>
      <c r="G105" s="61"/>
      <c r="H105" s="61"/>
      <c r="I105" s="61"/>
      <c r="J105" s="61"/>
      <c r="K105" s="61"/>
      <c r="L105" s="61"/>
      <c r="M105" s="61"/>
      <c r="N105" s="62">
        <f t="shared" si="14"/>
        <v>0</v>
      </c>
      <c r="O105" s="61"/>
      <c r="P105" s="61"/>
      <c r="Q105" s="61"/>
      <c r="R105" s="61"/>
      <c r="S105" s="61"/>
      <c r="T105" s="61"/>
      <c r="U105" s="61"/>
      <c r="W105" s="222"/>
    </row>
    <row r="106" spans="1:23">
      <c r="A106" s="222"/>
      <c r="B106" s="222" t="s">
        <v>642</v>
      </c>
      <c r="C106" s="222"/>
      <c r="D106" s="14"/>
      <c r="E106" s="14" t="s">
        <v>330</v>
      </c>
      <c r="F106" s="61"/>
      <c r="G106" s="61"/>
      <c r="H106" s="61"/>
      <c r="I106" s="61"/>
      <c r="J106" s="61"/>
      <c r="K106" s="61"/>
      <c r="L106" s="61"/>
      <c r="M106" s="61"/>
      <c r="N106" s="62">
        <f t="shared" si="14"/>
        <v>0</v>
      </c>
      <c r="O106" s="61"/>
      <c r="P106" s="61"/>
      <c r="Q106" s="61"/>
      <c r="R106" s="61"/>
      <c r="S106" s="61"/>
      <c r="T106" s="61"/>
      <c r="U106" s="61"/>
      <c r="W106" s="222"/>
    </row>
    <row r="107" spans="1:23" ht="45">
      <c r="A107" s="222"/>
      <c r="B107" s="222" t="s">
        <v>798</v>
      </c>
      <c r="C107" s="222"/>
      <c r="D107" s="14"/>
      <c r="E107" s="14" t="s">
        <v>1424</v>
      </c>
      <c r="F107" s="61"/>
      <c r="G107" s="61"/>
      <c r="H107" s="61"/>
      <c r="I107" s="61"/>
      <c r="J107" s="61"/>
      <c r="K107" s="61"/>
      <c r="L107" s="61"/>
      <c r="M107" s="61"/>
      <c r="N107" s="62">
        <f t="shared" si="14"/>
        <v>0</v>
      </c>
      <c r="O107" s="61"/>
      <c r="P107" s="61"/>
      <c r="Q107" s="61"/>
      <c r="R107" s="61"/>
      <c r="S107" s="61"/>
      <c r="T107" s="61"/>
      <c r="U107" s="61"/>
      <c r="W107" s="222"/>
    </row>
    <row r="108" spans="1:23" ht="45">
      <c r="A108" s="222"/>
      <c r="B108" s="222" t="s">
        <v>799</v>
      </c>
      <c r="C108" s="222"/>
      <c r="D108" s="14"/>
      <c r="E108" s="14" t="s">
        <v>5</v>
      </c>
      <c r="F108" s="61"/>
      <c r="G108" s="61"/>
      <c r="H108" s="61"/>
      <c r="I108" s="61"/>
      <c r="J108" s="61"/>
      <c r="K108" s="61"/>
      <c r="L108" s="61"/>
      <c r="M108" s="61"/>
      <c r="N108" s="62">
        <f t="shared" si="14"/>
        <v>0</v>
      </c>
      <c r="O108" s="61"/>
      <c r="P108" s="61"/>
      <c r="Q108" s="61"/>
      <c r="R108" s="61"/>
      <c r="S108" s="61"/>
      <c r="T108" s="61"/>
      <c r="U108" s="61"/>
      <c r="W108" s="222"/>
    </row>
    <row r="109" spans="1:23">
      <c r="A109" s="222"/>
      <c r="B109" s="222" t="s">
        <v>800</v>
      </c>
      <c r="C109" s="222"/>
      <c r="D109" s="14"/>
      <c r="E109" s="14" t="s">
        <v>6</v>
      </c>
      <c r="F109" s="61"/>
      <c r="G109" s="61"/>
      <c r="H109" s="61"/>
      <c r="I109" s="61"/>
      <c r="J109" s="61"/>
      <c r="K109" s="61"/>
      <c r="L109" s="61"/>
      <c r="M109" s="61"/>
      <c r="N109" s="62">
        <f t="shared" si="14"/>
        <v>0</v>
      </c>
      <c r="O109" s="61"/>
      <c r="P109" s="61"/>
      <c r="Q109" s="61"/>
      <c r="R109" s="61"/>
      <c r="S109" s="61"/>
      <c r="T109" s="61"/>
      <c r="U109" s="61"/>
      <c r="W109" s="222"/>
    </row>
    <row r="110" spans="1:23" ht="45">
      <c r="A110" s="222"/>
      <c r="B110" s="222" t="s">
        <v>809</v>
      </c>
      <c r="C110" s="222"/>
      <c r="D110" s="14"/>
      <c r="E110" s="12" t="s">
        <v>1137</v>
      </c>
      <c r="F110" s="62">
        <f>SUM(F127:F128)</f>
        <v>0</v>
      </c>
      <c r="G110" s="62">
        <f t="shared" ref="G110:U110" si="16">SUM(G127:G128)</f>
        <v>0</v>
      </c>
      <c r="H110" s="62">
        <f t="shared" si="16"/>
        <v>0</v>
      </c>
      <c r="I110" s="62">
        <f t="shared" si="16"/>
        <v>0</v>
      </c>
      <c r="J110" s="62">
        <f t="shared" si="16"/>
        <v>0</v>
      </c>
      <c r="K110" s="62">
        <f t="shared" si="16"/>
        <v>0</v>
      </c>
      <c r="L110" s="62">
        <f t="shared" si="16"/>
        <v>0</v>
      </c>
      <c r="M110" s="62">
        <f t="shared" si="16"/>
        <v>0</v>
      </c>
      <c r="N110" s="62">
        <f t="shared" si="14"/>
        <v>0</v>
      </c>
      <c r="O110" s="62">
        <f t="shared" si="16"/>
        <v>0</v>
      </c>
      <c r="P110" s="62">
        <f t="shared" si="16"/>
        <v>0</v>
      </c>
      <c r="Q110" s="62">
        <f t="shared" si="16"/>
        <v>0</v>
      </c>
      <c r="R110" s="62">
        <f t="shared" si="16"/>
        <v>0</v>
      </c>
      <c r="S110" s="62">
        <f t="shared" si="16"/>
        <v>0</v>
      </c>
      <c r="T110" s="62">
        <f t="shared" si="16"/>
        <v>0</v>
      </c>
      <c r="U110" s="62">
        <f t="shared" si="16"/>
        <v>0</v>
      </c>
      <c r="W110" s="222"/>
    </row>
    <row r="111" spans="1:23" hidden="1">
      <c r="A111" s="222"/>
      <c r="B111" s="222"/>
      <c r="C111" s="222" t="s">
        <v>241</v>
      </c>
      <c r="N111" s="172"/>
      <c r="W111" s="222"/>
    </row>
    <row r="112" spans="1:23" hidden="1">
      <c r="A112" s="222"/>
      <c r="B112" s="222"/>
      <c r="C112" s="222" t="s">
        <v>244</v>
      </c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188"/>
      <c r="O112" s="222"/>
      <c r="P112" s="222"/>
      <c r="Q112" s="222"/>
      <c r="R112" s="222"/>
      <c r="S112" s="222"/>
      <c r="T112" s="222"/>
      <c r="U112" s="222"/>
      <c r="V112" s="222"/>
      <c r="W112" s="222" t="s">
        <v>245</v>
      </c>
    </row>
    <row r="113" spans="1:23" hidden="1">
      <c r="N113" s="172"/>
    </row>
    <row r="114" spans="1:23" hidden="1">
      <c r="E114" s="92"/>
      <c r="F114" s="92"/>
      <c r="G114" s="92"/>
      <c r="H114" s="92"/>
      <c r="I114" s="92"/>
      <c r="J114" s="92"/>
      <c r="K114" s="92"/>
      <c r="L114" s="92"/>
      <c r="M114" s="92"/>
      <c r="N114" s="172"/>
    </row>
    <row r="115" spans="1:23" hidden="1">
      <c r="E115" s="92"/>
      <c r="F115" s="92"/>
      <c r="G115" s="92"/>
      <c r="H115" s="92"/>
      <c r="I115" s="92"/>
      <c r="J115" s="92"/>
      <c r="K115" s="92"/>
      <c r="L115" s="92"/>
      <c r="M115" s="92"/>
      <c r="N115" s="172"/>
    </row>
    <row r="116" spans="1:23" hidden="1">
      <c r="E116" s="92"/>
      <c r="F116" s="92"/>
      <c r="G116" s="92"/>
      <c r="H116" s="92"/>
      <c r="I116" s="92"/>
      <c r="J116" s="92"/>
      <c r="K116" s="92"/>
      <c r="L116" s="92"/>
      <c r="M116" s="92"/>
      <c r="N116" s="172"/>
    </row>
    <row r="117" spans="1:23" hidden="1">
      <c r="E117" s="92"/>
      <c r="F117" s="92"/>
      <c r="G117" s="92"/>
      <c r="H117" s="92"/>
      <c r="I117" s="92"/>
      <c r="J117" s="92"/>
      <c r="K117" s="92"/>
      <c r="L117" s="92"/>
      <c r="M117" s="92"/>
      <c r="N117" s="172"/>
    </row>
    <row r="118" spans="1:23" hidden="1">
      <c r="E118" s="92"/>
      <c r="F118" s="92"/>
      <c r="G118" s="92"/>
      <c r="H118" s="92"/>
      <c r="I118" s="92"/>
      <c r="J118" s="92"/>
      <c r="K118" s="92"/>
      <c r="L118" s="92"/>
      <c r="M118" s="92"/>
      <c r="N118" s="172"/>
    </row>
    <row r="119" spans="1:23" hidden="1">
      <c r="E119" s="92"/>
      <c r="F119" s="92"/>
      <c r="G119" s="92"/>
      <c r="H119" s="92"/>
      <c r="I119" s="92"/>
      <c r="J119" s="92"/>
      <c r="K119" s="92"/>
      <c r="L119" s="92"/>
      <c r="M119" s="92"/>
      <c r="N119" s="172"/>
    </row>
    <row r="120" spans="1:23" hidden="1">
      <c r="A120" s="222"/>
      <c r="B120" s="222"/>
      <c r="C120" s="222" t="s">
        <v>25</v>
      </c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188"/>
      <c r="O120" s="222"/>
      <c r="P120" s="222"/>
      <c r="Q120" s="222"/>
      <c r="R120" s="222"/>
      <c r="S120" s="222"/>
      <c r="T120" s="222"/>
      <c r="U120" s="222"/>
      <c r="V120" s="222"/>
      <c r="W120" s="222"/>
    </row>
    <row r="121" spans="1:23" hidden="1">
      <c r="A121" s="222"/>
      <c r="B121" s="222"/>
      <c r="C121" s="222"/>
      <c r="D121" s="222"/>
      <c r="E121" s="222"/>
      <c r="F121" s="222" t="s">
        <v>941</v>
      </c>
      <c r="G121" s="222" t="s">
        <v>1095</v>
      </c>
      <c r="H121" s="222" t="s">
        <v>1096</v>
      </c>
      <c r="I121" s="222" t="s">
        <v>1097</v>
      </c>
      <c r="J121" s="222" t="s">
        <v>1098</v>
      </c>
      <c r="K121" s="222" t="s">
        <v>321</v>
      </c>
      <c r="L121" s="222" t="s">
        <v>322</v>
      </c>
      <c r="M121" s="222" t="s">
        <v>323</v>
      </c>
      <c r="N121" s="222" t="s">
        <v>1608</v>
      </c>
      <c r="O121" s="222" t="s">
        <v>1609</v>
      </c>
      <c r="P121" s="222" t="s">
        <v>1570</v>
      </c>
      <c r="Q121" s="222" t="s">
        <v>107</v>
      </c>
      <c r="R121" s="222" t="s">
        <v>184</v>
      </c>
      <c r="S121" s="222" t="s">
        <v>1610</v>
      </c>
      <c r="T121" s="222" t="s">
        <v>1611</v>
      </c>
      <c r="U121" s="222" t="s">
        <v>1612</v>
      </c>
      <c r="V121" s="222"/>
      <c r="W121" s="222"/>
    </row>
    <row r="122" spans="1:23" hidden="1">
      <c r="A122" s="222"/>
      <c r="B122" s="222"/>
      <c r="C122" s="222"/>
      <c r="D122" s="222"/>
      <c r="E122" s="222" t="s">
        <v>26</v>
      </c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</row>
    <row r="123" spans="1:23" hidden="1">
      <c r="A123" s="222"/>
      <c r="B123" s="222"/>
      <c r="C123" s="222" t="s">
        <v>242</v>
      </c>
      <c r="D123" s="222" t="s">
        <v>819</v>
      </c>
      <c r="E123" s="222" t="s">
        <v>858</v>
      </c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 t="s">
        <v>241</v>
      </c>
      <c r="W123" s="222" t="s">
        <v>243</v>
      </c>
    </row>
    <row r="124" spans="1:23" hidden="1">
      <c r="A124" s="222"/>
      <c r="B124" s="222"/>
      <c r="C124" s="222" t="s">
        <v>461</v>
      </c>
      <c r="D124" s="127"/>
      <c r="E124" s="129" t="s">
        <v>1775</v>
      </c>
      <c r="F124" s="133" t="str">
        <f>StartUp!G8</f>
        <v>01-Jul-2015</v>
      </c>
      <c r="G124" s="133" t="str">
        <f>StartUp!G10</f>
        <v>01-Apr-2015</v>
      </c>
      <c r="H124" s="133" t="str">
        <f>StartUp!G10</f>
        <v>01-Apr-2015</v>
      </c>
      <c r="I124" s="133" t="str">
        <f>StartUp!G10</f>
        <v>01-Apr-2015</v>
      </c>
      <c r="J124" s="133" t="str">
        <f>StartUp!G10</f>
        <v>01-Apr-2015</v>
      </c>
      <c r="K124" s="133" t="str">
        <f>StartUp!G10</f>
        <v>01-Apr-2015</v>
      </c>
      <c r="L124" s="133" t="str">
        <f>StartUp!G10</f>
        <v>01-Apr-2015</v>
      </c>
      <c r="M124" s="133" t="str">
        <f>StartUp!G10</f>
        <v>01-Apr-2015</v>
      </c>
      <c r="N124" s="133" t="str">
        <f>StartUp!G$10</f>
        <v>01-Apr-2015</v>
      </c>
      <c r="O124" s="133" t="str">
        <f>StartUp!G8</f>
        <v>01-Jul-2015</v>
      </c>
      <c r="P124" s="133" t="str">
        <f>StartUp!G8</f>
        <v>01-Jul-2015</v>
      </c>
      <c r="Q124" s="133" t="str">
        <f>StartUp!G8</f>
        <v>01-Jul-2015</v>
      </c>
      <c r="R124" s="133" t="str">
        <f>StartUp!G10</f>
        <v>01-Apr-2015</v>
      </c>
      <c r="S124" s="133" t="str">
        <f>StartUp!G10</f>
        <v>01-Apr-2015</v>
      </c>
      <c r="T124" s="133" t="str">
        <f>StartUp!G8</f>
        <v>01-Jul-2015</v>
      </c>
      <c r="U124" s="133" t="str">
        <f>StartUp!G8</f>
        <v>01-Jul-2015</v>
      </c>
      <c r="V124" s="127"/>
      <c r="W124" s="222"/>
    </row>
    <row r="125" spans="1:23" hidden="1">
      <c r="A125" s="222"/>
      <c r="B125" s="222"/>
      <c r="C125" s="222" t="s">
        <v>460</v>
      </c>
      <c r="D125" s="127"/>
      <c r="E125" s="129" t="s">
        <v>1776</v>
      </c>
      <c r="F125" s="133">
        <f>StartUp!G9</f>
        <v>0</v>
      </c>
      <c r="G125" s="133">
        <f>StartUp!G9</f>
        <v>0</v>
      </c>
      <c r="H125" s="133">
        <f>StartUp!G9</f>
        <v>0</v>
      </c>
      <c r="I125" s="133">
        <f>StartUp!G9</f>
        <v>0</v>
      </c>
      <c r="J125" s="133">
        <f>StartUp!G9</f>
        <v>0</v>
      </c>
      <c r="K125" s="133">
        <f>StartUp!G9</f>
        <v>0</v>
      </c>
      <c r="L125" s="133">
        <f>StartUp!G9</f>
        <v>0</v>
      </c>
      <c r="M125" s="133">
        <f>StartUp!G9</f>
        <v>0</v>
      </c>
      <c r="N125" s="133">
        <f>StartUp!G$9</f>
        <v>0</v>
      </c>
      <c r="O125" s="133">
        <f>StartUp!G9</f>
        <v>0</v>
      </c>
      <c r="P125" s="133">
        <f>StartUp!G9</f>
        <v>0</v>
      </c>
      <c r="Q125" s="133">
        <f>StartUp!G9</f>
        <v>0</v>
      </c>
      <c r="R125" s="133">
        <f>StartUp!G9</f>
        <v>0</v>
      </c>
      <c r="S125" s="133">
        <f>StartUp!G9</f>
        <v>0</v>
      </c>
      <c r="T125" s="133">
        <f>StartUp!G9</f>
        <v>0</v>
      </c>
      <c r="U125" s="133">
        <f>StartUp!G9</f>
        <v>0</v>
      </c>
      <c r="V125" s="127"/>
      <c r="W125" s="222"/>
    </row>
    <row r="126" spans="1:23" hidden="1">
      <c r="A126" s="222"/>
      <c r="B126" s="222"/>
      <c r="C126" s="222" t="s">
        <v>241</v>
      </c>
      <c r="N126" s="172"/>
      <c r="W126" s="222"/>
    </row>
    <row r="127" spans="1:23">
      <c r="A127" s="222"/>
      <c r="B127" s="222" t="s">
        <v>809</v>
      </c>
      <c r="C127" s="219"/>
      <c r="D127" s="14"/>
      <c r="E127" s="28"/>
      <c r="F127" s="61"/>
      <c r="G127" s="61"/>
      <c r="H127" s="61"/>
      <c r="I127" s="61"/>
      <c r="J127" s="61"/>
      <c r="K127" s="61"/>
      <c r="L127" s="61"/>
      <c r="M127" s="61"/>
      <c r="N127" s="62">
        <f>H127+I127-J127-K127-L127+M127</f>
        <v>0</v>
      </c>
      <c r="O127" s="61"/>
      <c r="P127" s="61"/>
      <c r="Q127" s="61"/>
      <c r="R127" s="61"/>
      <c r="S127" s="61"/>
      <c r="T127" s="61"/>
      <c r="U127" s="61"/>
      <c r="W127" s="222"/>
    </row>
    <row r="128" spans="1:23" hidden="1">
      <c r="A128" s="222"/>
      <c r="B128" s="222"/>
      <c r="C128" s="222" t="s">
        <v>241</v>
      </c>
      <c r="N128" s="172"/>
      <c r="W128" s="222"/>
    </row>
    <row r="129" spans="1:23" hidden="1">
      <c r="A129" s="222"/>
      <c r="B129" s="222"/>
      <c r="C129" s="222" t="s">
        <v>244</v>
      </c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188"/>
      <c r="O129" s="222"/>
      <c r="P129" s="222"/>
      <c r="Q129" s="222"/>
      <c r="R129" s="222"/>
      <c r="S129" s="222"/>
      <c r="T129" s="222"/>
      <c r="U129" s="222"/>
      <c r="V129" s="222"/>
      <c r="W129" s="222" t="s">
        <v>245</v>
      </c>
    </row>
    <row r="130" spans="1:23" hidden="1">
      <c r="N130" s="172"/>
    </row>
    <row r="131" spans="1:23" hidden="1">
      <c r="N131" s="172"/>
    </row>
    <row r="132" spans="1:23" hidden="1">
      <c r="N132" s="172"/>
    </row>
    <row r="133" spans="1:23" hidden="1">
      <c r="N133" s="172"/>
    </row>
    <row r="134" spans="1:23" hidden="1">
      <c r="N134" s="172"/>
    </row>
    <row r="135" spans="1:23" hidden="1">
      <c r="N135" s="172"/>
    </row>
    <row r="136" spans="1:23" hidden="1">
      <c r="A136" s="222"/>
      <c r="B136" s="222"/>
      <c r="C136" s="222" t="s">
        <v>27</v>
      </c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188"/>
      <c r="O136" s="222"/>
      <c r="P136" s="222"/>
      <c r="Q136" s="222"/>
      <c r="R136" s="222"/>
      <c r="S136" s="222"/>
      <c r="T136" s="222"/>
      <c r="U136" s="222"/>
      <c r="V136" s="222"/>
      <c r="W136" s="222"/>
    </row>
    <row r="137" spans="1:23" hidden="1">
      <c r="A137" s="222"/>
      <c r="B137" s="222"/>
      <c r="C137" s="222"/>
      <c r="D137" s="222"/>
      <c r="E137" s="222"/>
      <c r="F137" s="222" t="s">
        <v>941</v>
      </c>
      <c r="G137" s="222" t="s">
        <v>1095</v>
      </c>
      <c r="H137" s="222" t="s">
        <v>1096</v>
      </c>
      <c r="I137" s="222" t="s">
        <v>1097</v>
      </c>
      <c r="J137" s="222" t="s">
        <v>1077</v>
      </c>
      <c r="K137" s="222" t="s">
        <v>321</v>
      </c>
      <c r="L137" s="222" t="s">
        <v>322</v>
      </c>
      <c r="M137" s="222" t="s">
        <v>323</v>
      </c>
      <c r="N137" s="222" t="s">
        <v>1608</v>
      </c>
      <c r="O137" s="222" t="s">
        <v>1609</v>
      </c>
      <c r="P137" s="222" t="s">
        <v>1570</v>
      </c>
      <c r="Q137" s="222" t="s">
        <v>107</v>
      </c>
      <c r="R137" s="222" t="s">
        <v>184</v>
      </c>
      <c r="S137" s="222" t="s">
        <v>1610</v>
      </c>
      <c r="T137" s="222" t="s">
        <v>1611</v>
      </c>
      <c r="U137" s="222" t="s">
        <v>1612</v>
      </c>
      <c r="V137" s="222"/>
      <c r="W137" s="222"/>
    </row>
    <row r="138" spans="1:23" hidden="1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</row>
    <row r="139" spans="1:23" hidden="1">
      <c r="A139" s="222"/>
      <c r="B139" s="222"/>
      <c r="C139" s="222" t="s">
        <v>242</v>
      </c>
      <c r="D139" s="222" t="s">
        <v>819</v>
      </c>
      <c r="E139" s="222" t="s">
        <v>819</v>
      </c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 t="s">
        <v>241</v>
      </c>
      <c r="W139" s="222" t="s">
        <v>243</v>
      </c>
    </row>
    <row r="140" spans="1:23" hidden="1">
      <c r="A140" s="222"/>
      <c r="B140" s="222"/>
      <c r="C140" s="222" t="s">
        <v>461</v>
      </c>
      <c r="D140" s="127"/>
      <c r="E140" s="129" t="s">
        <v>1775</v>
      </c>
      <c r="F140" s="133" t="str">
        <f>StartUp!G8</f>
        <v>01-Jul-2015</v>
      </c>
      <c r="G140" s="133" t="str">
        <f>StartUp!G10</f>
        <v>01-Apr-2015</v>
      </c>
      <c r="H140" s="133" t="str">
        <f>StartUp!G10</f>
        <v>01-Apr-2015</v>
      </c>
      <c r="I140" s="133" t="str">
        <f>StartUp!G10</f>
        <v>01-Apr-2015</v>
      </c>
      <c r="J140" s="133" t="str">
        <f>StartUp!G10</f>
        <v>01-Apr-2015</v>
      </c>
      <c r="K140" s="133" t="str">
        <f>StartUp!G10</f>
        <v>01-Apr-2015</v>
      </c>
      <c r="L140" s="133" t="str">
        <f>StartUp!G10</f>
        <v>01-Apr-2015</v>
      </c>
      <c r="M140" s="133" t="str">
        <f>StartUp!G10</f>
        <v>01-Apr-2015</v>
      </c>
      <c r="N140" s="133" t="str">
        <f>StartUp!G$10</f>
        <v>01-Apr-2015</v>
      </c>
      <c r="O140" s="133" t="str">
        <f>StartUp!G8</f>
        <v>01-Jul-2015</v>
      </c>
      <c r="P140" s="133" t="str">
        <f>StartUp!G8</f>
        <v>01-Jul-2015</v>
      </c>
      <c r="Q140" s="133" t="str">
        <f>StartUp!G8</f>
        <v>01-Jul-2015</v>
      </c>
      <c r="R140" s="133" t="str">
        <f>StartUp!G10</f>
        <v>01-Apr-2015</v>
      </c>
      <c r="S140" s="133" t="str">
        <f>StartUp!G10</f>
        <v>01-Apr-2015</v>
      </c>
      <c r="T140" s="133" t="str">
        <f>StartUp!G8</f>
        <v>01-Jul-2015</v>
      </c>
      <c r="U140" s="133" t="str">
        <f>StartUp!G8</f>
        <v>01-Jul-2015</v>
      </c>
      <c r="V140" s="127"/>
      <c r="W140" s="222"/>
    </row>
    <row r="141" spans="1:23" hidden="1">
      <c r="A141" s="222"/>
      <c r="B141" s="222"/>
      <c r="C141" s="222" t="s">
        <v>460</v>
      </c>
      <c r="D141" s="127"/>
      <c r="E141" s="129" t="s">
        <v>1776</v>
      </c>
      <c r="F141" s="133">
        <f>StartUp!G9</f>
        <v>0</v>
      </c>
      <c r="G141" s="133">
        <f>StartUp!G9</f>
        <v>0</v>
      </c>
      <c r="H141" s="133">
        <f>StartUp!G9</f>
        <v>0</v>
      </c>
      <c r="I141" s="133">
        <f>StartUp!G9</f>
        <v>0</v>
      </c>
      <c r="J141" s="133">
        <f>StartUp!G9</f>
        <v>0</v>
      </c>
      <c r="K141" s="133">
        <f>StartUp!G9</f>
        <v>0</v>
      </c>
      <c r="L141" s="133">
        <f>StartUp!G9</f>
        <v>0</v>
      </c>
      <c r="M141" s="133">
        <f>StartUp!G9</f>
        <v>0</v>
      </c>
      <c r="N141" s="133">
        <f>StartUp!G$9</f>
        <v>0</v>
      </c>
      <c r="O141" s="133">
        <f>StartUp!G9</f>
        <v>0</v>
      </c>
      <c r="P141" s="133">
        <f>StartUp!G9</f>
        <v>0</v>
      </c>
      <c r="Q141" s="133">
        <f>StartUp!G9</f>
        <v>0</v>
      </c>
      <c r="R141" s="133">
        <f>StartUp!G9</f>
        <v>0</v>
      </c>
      <c r="S141" s="133">
        <f>StartUp!G9</f>
        <v>0</v>
      </c>
      <c r="T141" s="133">
        <f>StartUp!G9</f>
        <v>0</v>
      </c>
      <c r="U141" s="133">
        <f>StartUp!G9</f>
        <v>0</v>
      </c>
      <c r="V141" s="127"/>
      <c r="W141" s="222"/>
    </row>
    <row r="142" spans="1:23" hidden="1">
      <c r="A142" s="222"/>
      <c r="B142" s="222"/>
      <c r="C142" s="222" t="s">
        <v>241</v>
      </c>
      <c r="N142" s="172"/>
      <c r="W142" s="222"/>
    </row>
    <row r="143" spans="1:23" ht="30">
      <c r="A143" s="222"/>
      <c r="B143" s="222" t="s">
        <v>387</v>
      </c>
      <c r="C143" s="222"/>
      <c r="D143" s="269" t="s">
        <v>38</v>
      </c>
      <c r="E143" s="14" t="s">
        <v>28</v>
      </c>
      <c r="F143" s="62">
        <f>F144+F145</f>
        <v>0</v>
      </c>
      <c r="G143" s="62">
        <f t="shared" ref="G143:M143" si="17">G144+G145</f>
        <v>0</v>
      </c>
      <c r="H143" s="62">
        <f t="shared" si="17"/>
        <v>0</v>
      </c>
      <c r="I143" s="62">
        <f t="shared" si="17"/>
        <v>0</v>
      </c>
      <c r="J143" s="62">
        <f t="shared" si="17"/>
        <v>0</v>
      </c>
      <c r="K143" s="62">
        <f t="shared" si="17"/>
        <v>0</v>
      </c>
      <c r="L143" s="62">
        <f t="shared" si="17"/>
        <v>0</v>
      </c>
      <c r="M143" s="62">
        <f t="shared" si="17"/>
        <v>0</v>
      </c>
      <c r="N143" s="62">
        <f t="shared" ref="N143:N152" si="18">H143+I143-J143-K143-L143+M143</f>
        <v>0</v>
      </c>
      <c r="O143" s="62">
        <f t="shared" ref="O143:U143" si="19">O144+O145</f>
        <v>0</v>
      </c>
      <c r="P143" s="62">
        <f t="shared" si="19"/>
        <v>0</v>
      </c>
      <c r="Q143" s="62">
        <f t="shared" si="19"/>
        <v>0</v>
      </c>
      <c r="R143" s="62">
        <f t="shared" si="19"/>
        <v>0</v>
      </c>
      <c r="S143" s="62">
        <f t="shared" si="19"/>
        <v>0</v>
      </c>
      <c r="T143" s="62">
        <f t="shared" si="19"/>
        <v>0</v>
      </c>
      <c r="U143" s="62">
        <f t="shared" si="19"/>
        <v>0</v>
      </c>
      <c r="V143" s="77"/>
      <c r="W143" s="222"/>
    </row>
    <row r="144" spans="1:23">
      <c r="A144" s="222"/>
      <c r="B144" s="222" t="s">
        <v>1885</v>
      </c>
      <c r="C144" s="222"/>
      <c r="D144" s="278"/>
      <c r="E144" s="14" t="s">
        <v>29</v>
      </c>
      <c r="F144" s="61"/>
      <c r="G144" s="61"/>
      <c r="H144" s="61"/>
      <c r="I144" s="61"/>
      <c r="J144" s="61"/>
      <c r="K144" s="61"/>
      <c r="L144" s="61"/>
      <c r="M144" s="61"/>
      <c r="N144" s="62">
        <f t="shared" si="18"/>
        <v>0</v>
      </c>
      <c r="O144" s="61"/>
      <c r="P144" s="61"/>
      <c r="Q144" s="61"/>
      <c r="R144" s="61"/>
      <c r="S144" s="61"/>
      <c r="T144" s="61"/>
      <c r="U144" s="61"/>
      <c r="W144" s="222"/>
    </row>
    <row r="145" spans="1:23">
      <c r="A145" s="222"/>
      <c r="B145" s="222" t="s">
        <v>1327</v>
      </c>
      <c r="C145" s="222"/>
      <c r="D145" s="278"/>
      <c r="E145" s="14" t="s">
        <v>30</v>
      </c>
      <c r="F145" s="61"/>
      <c r="G145" s="61"/>
      <c r="H145" s="61"/>
      <c r="I145" s="61"/>
      <c r="J145" s="61"/>
      <c r="K145" s="61"/>
      <c r="L145" s="61"/>
      <c r="M145" s="61"/>
      <c r="N145" s="62">
        <f t="shared" si="18"/>
        <v>0</v>
      </c>
      <c r="O145" s="61"/>
      <c r="P145" s="61"/>
      <c r="Q145" s="61"/>
      <c r="R145" s="61"/>
      <c r="S145" s="61"/>
      <c r="T145" s="61"/>
      <c r="U145" s="61"/>
      <c r="W145" s="222"/>
    </row>
    <row r="146" spans="1:23">
      <c r="A146" s="222"/>
      <c r="B146" s="222" t="s">
        <v>388</v>
      </c>
      <c r="C146" s="222"/>
      <c r="D146" s="278"/>
      <c r="E146" s="14" t="s">
        <v>31</v>
      </c>
      <c r="F146" s="61"/>
      <c r="G146" s="61"/>
      <c r="H146" s="61"/>
      <c r="I146" s="61"/>
      <c r="J146" s="61"/>
      <c r="K146" s="61"/>
      <c r="L146" s="61"/>
      <c r="M146" s="61"/>
      <c r="N146" s="62">
        <f t="shared" si="18"/>
        <v>0</v>
      </c>
      <c r="O146" s="61"/>
      <c r="P146" s="61"/>
      <c r="Q146" s="61"/>
      <c r="R146" s="61"/>
      <c r="S146" s="61"/>
      <c r="T146" s="61"/>
      <c r="U146" s="61"/>
      <c r="W146" s="222"/>
    </row>
    <row r="147" spans="1:23">
      <c r="A147" s="222"/>
      <c r="B147" s="222" t="s">
        <v>389</v>
      </c>
      <c r="C147" s="222"/>
      <c r="D147" s="278"/>
      <c r="E147" s="14" t="s">
        <v>32</v>
      </c>
      <c r="F147" s="61"/>
      <c r="G147" s="61"/>
      <c r="H147" s="61"/>
      <c r="I147" s="61"/>
      <c r="J147" s="61"/>
      <c r="K147" s="61"/>
      <c r="L147" s="61"/>
      <c r="M147" s="61"/>
      <c r="N147" s="62">
        <f t="shared" si="18"/>
        <v>0</v>
      </c>
      <c r="O147" s="61"/>
      <c r="P147" s="61"/>
      <c r="Q147" s="61"/>
      <c r="R147" s="61"/>
      <c r="S147" s="61"/>
      <c r="T147" s="61"/>
      <c r="U147" s="61"/>
      <c r="W147" s="222"/>
    </row>
    <row r="148" spans="1:23" ht="30">
      <c r="A148" s="222"/>
      <c r="B148" s="222" t="s">
        <v>390</v>
      </c>
      <c r="C148" s="222"/>
      <c r="D148" s="278"/>
      <c r="E148" s="97" t="s">
        <v>33</v>
      </c>
      <c r="F148" s="62">
        <f>F149+F181</f>
        <v>0</v>
      </c>
      <c r="G148" s="62">
        <f t="shared" ref="G148:M148" si="20">G149+G181</f>
        <v>0</v>
      </c>
      <c r="H148" s="62">
        <f t="shared" si="20"/>
        <v>0</v>
      </c>
      <c r="I148" s="62">
        <f t="shared" si="20"/>
        <v>0</v>
      </c>
      <c r="J148" s="62">
        <f t="shared" si="20"/>
        <v>0</v>
      </c>
      <c r="K148" s="62">
        <f t="shared" si="20"/>
        <v>0</v>
      </c>
      <c r="L148" s="62">
        <f t="shared" si="20"/>
        <v>0</v>
      </c>
      <c r="M148" s="62">
        <f t="shared" si="20"/>
        <v>0</v>
      </c>
      <c r="N148" s="62">
        <f t="shared" si="18"/>
        <v>0</v>
      </c>
      <c r="O148" s="62">
        <f t="shared" ref="O148:U148" si="21">O149+O181</f>
        <v>0</v>
      </c>
      <c r="P148" s="62">
        <f t="shared" si="21"/>
        <v>0</v>
      </c>
      <c r="Q148" s="62">
        <f t="shared" si="21"/>
        <v>0</v>
      </c>
      <c r="R148" s="62">
        <f t="shared" si="21"/>
        <v>0</v>
      </c>
      <c r="S148" s="62">
        <f t="shared" si="21"/>
        <v>0</v>
      </c>
      <c r="T148" s="62">
        <f t="shared" si="21"/>
        <v>0</v>
      </c>
      <c r="U148" s="62">
        <f t="shared" si="21"/>
        <v>0</v>
      </c>
      <c r="W148" s="222"/>
    </row>
    <row r="149" spans="1:23" ht="30">
      <c r="A149" s="222"/>
      <c r="B149" s="222" t="s">
        <v>1631</v>
      </c>
      <c r="C149" s="222"/>
      <c r="D149" s="278"/>
      <c r="E149" s="14" t="s">
        <v>34</v>
      </c>
      <c r="F149" s="62">
        <f t="shared" ref="F149:U149" si="22">F150+F151+F152</f>
        <v>0</v>
      </c>
      <c r="G149" s="62">
        <f t="shared" si="22"/>
        <v>0</v>
      </c>
      <c r="H149" s="62">
        <f t="shared" si="22"/>
        <v>0</v>
      </c>
      <c r="I149" s="62">
        <f t="shared" si="22"/>
        <v>0</v>
      </c>
      <c r="J149" s="62">
        <f t="shared" si="22"/>
        <v>0</v>
      </c>
      <c r="K149" s="62">
        <f t="shared" si="22"/>
        <v>0</v>
      </c>
      <c r="L149" s="62">
        <f t="shared" si="22"/>
        <v>0</v>
      </c>
      <c r="M149" s="62">
        <f t="shared" si="22"/>
        <v>0</v>
      </c>
      <c r="N149" s="62">
        <f t="shared" si="18"/>
        <v>0</v>
      </c>
      <c r="O149" s="62">
        <f t="shared" si="22"/>
        <v>0</v>
      </c>
      <c r="P149" s="62">
        <f t="shared" si="22"/>
        <v>0</v>
      </c>
      <c r="Q149" s="62">
        <f t="shared" si="22"/>
        <v>0</v>
      </c>
      <c r="R149" s="62">
        <f t="shared" si="22"/>
        <v>0</v>
      </c>
      <c r="S149" s="62">
        <f t="shared" si="22"/>
        <v>0</v>
      </c>
      <c r="T149" s="62">
        <f t="shared" si="22"/>
        <v>0</v>
      </c>
      <c r="U149" s="62">
        <f t="shared" si="22"/>
        <v>0</v>
      </c>
      <c r="W149" s="222"/>
    </row>
    <row r="150" spans="1:23">
      <c r="A150" s="222"/>
      <c r="B150" s="222" t="s">
        <v>1524</v>
      </c>
      <c r="C150" s="222"/>
      <c r="D150" s="278"/>
      <c r="E150" s="14" t="s">
        <v>35</v>
      </c>
      <c r="F150" s="124"/>
      <c r="G150" s="124"/>
      <c r="H150" s="124"/>
      <c r="I150" s="124"/>
      <c r="J150" s="124"/>
      <c r="K150" s="124"/>
      <c r="L150" s="124"/>
      <c r="M150" s="124"/>
      <c r="N150" s="62">
        <f t="shared" si="18"/>
        <v>0</v>
      </c>
      <c r="O150" s="124"/>
      <c r="P150" s="124"/>
      <c r="Q150" s="124"/>
      <c r="R150" s="124"/>
      <c r="S150" s="124"/>
      <c r="T150" s="124"/>
      <c r="U150" s="124"/>
      <c r="W150" s="222"/>
    </row>
    <row r="151" spans="1:23">
      <c r="A151" s="222"/>
      <c r="B151" s="222" t="s">
        <v>1525</v>
      </c>
      <c r="C151" s="222"/>
      <c r="D151" s="278"/>
      <c r="E151" s="14" t="s">
        <v>36</v>
      </c>
      <c r="F151" s="124"/>
      <c r="G151" s="124"/>
      <c r="H151" s="124"/>
      <c r="I151" s="124"/>
      <c r="J151" s="124"/>
      <c r="K151" s="124"/>
      <c r="L151" s="124"/>
      <c r="M151" s="124"/>
      <c r="N151" s="62">
        <f t="shared" si="18"/>
        <v>0</v>
      </c>
      <c r="O151" s="124"/>
      <c r="P151" s="124"/>
      <c r="Q151" s="124"/>
      <c r="R151" s="124"/>
      <c r="S151" s="124"/>
      <c r="T151" s="124"/>
      <c r="U151" s="124"/>
      <c r="W151" s="222"/>
    </row>
    <row r="152" spans="1:23" ht="30">
      <c r="A152" s="222"/>
      <c r="B152" s="222" t="s">
        <v>1179</v>
      </c>
      <c r="C152" s="222"/>
      <c r="D152" s="270"/>
      <c r="E152" s="12" t="s">
        <v>37</v>
      </c>
      <c r="F152" s="62">
        <f>SUM(F167:F168)</f>
        <v>0</v>
      </c>
      <c r="G152" s="62">
        <f t="shared" ref="G152:M152" si="23">SUM(G167:G168)</f>
        <v>0</v>
      </c>
      <c r="H152" s="62">
        <f t="shared" si="23"/>
        <v>0</v>
      </c>
      <c r="I152" s="62">
        <f t="shared" si="23"/>
        <v>0</v>
      </c>
      <c r="J152" s="62">
        <f t="shared" si="23"/>
        <v>0</v>
      </c>
      <c r="K152" s="62">
        <f t="shared" si="23"/>
        <v>0</v>
      </c>
      <c r="L152" s="62">
        <f t="shared" si="23"/>
        <v>0</v>
      </c>
      <c r="M152" s="62">
        <f t="shared" si="23"/>
        <v>0</v>
      </c>
      <c r="N152" s="62">
        <f t="shared" si="18"/>
        <v>0</v>
      </c>
      <c r="O152" s="62">
        <f t="shared" ref="O152:U152" si="24">SUM(O167:O168)</f>
        <v>0</v>
      </c>
      <c r="P152" s="62">
        <f t="shared" si="24"/>
        <v>0</v>
      </c>
      <c r="Q152" s="62">
        <f t="shared" si="24"/>
        <v>0</v>
      </c>
      <c r="R152" s="62">
        <f t="shared" si="24"/>
        <v>0</v>
      </c>
      <c r="S152" s="62">
        <f t="shared" si="24"/>
        <v>0</v>
      </c>
      <c r="T152" s="62">
        <f t="shared" si="24"/>
        <v>0</v>
      </c>
      <c r="U152" s="62">
        <f t="shared" si="24"/>
        <v>0</v>
      </c>
      <c r="W152" s="222"/>
    </row>
    <row r="153" spans="1:23" hidden="1">
      <c r="A153" s="222"/>
      <c r="B153" s="222"/>
      <c r="C153" s="222" t="s">
        <v>241</v>
      </c>
      <c r="N153" s="172"/>
      <c r="W153" s="222"/>
    </row>
    <row r="154" spans="1:23" hidden="1">
      <c r="A154" s="222"/>
      <c r="B154" s="222"/>
      <c r="C154" s="222" t="s">
        <v>244</v>
      </c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188"/>
      <c r="O154" s="222"/>
      <c r="P154" s="222"/>
      <c r="Q154" s="222"/>
      <c r="R154" s="222"/>
      <c r="S154" s="222"/>
      <c r="T154" s="222"/>
      <c r="U154" s="222"/>
      <c r="V154" s="222"/>
      <c r="W154" s="222" t="s">
        <v>245</v>
      </c>
    </row>
    <row r="155" spans="1:23" hidden="1">
      <c r="N155" s="172"/>
    </row>
    <row r="156" spans="1:23" hidden="1">
      <c r="N156" s="172"/>
    </row>
    <row r="157" spans="1:23" hidden="1">
      <c r="N157" s="172"/>
    </row>
    <row r="158" spans="1:23" hidden="1">
      <c r="N158" s="172"/>
    </row>
    <row r="159" spans="1:23" hidden="1">
      <c r="N159" s="172"/>
    </row>
    <row r="160" spans="1:23" hidden="1">
      <c r="A160" s="222"/>
      <c r="B160" s="222"/>
      <c r="C160" s="222" t="s">
        <v>39</v>
      </c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188"/>
      <c r="O160" s="222"/>
      <c r="P160" s="222"/>
      <c r="Q160" s="222"/>
      <c r="R160" s="222"/>
      <c r="S160" s="222"/>
      <c r="T160" s="222"/>
      <c r="U160" s="222"/>
      <c r="V160" s="222"/>
      <c r="W160" s="222"/>
    </row>
    <row r="161" spans="1:23" hidden="1">
      <c r="A161" s="222"/>
      <c r="B161" s="222"/>
      <c r="C161" s="222"/>
      <c r="D161" s="222"/>
      <c r="E161" s="222"/>
      <c r="F161" s="222" t="s">
        <v>941</v>
      </c>
      <c r="G161" s="222" t="s">
        <v>1095</v>
      </c>
      <c r="H161" s="222" t="s">
        <v>1096</v>
      </c>
      <c r="I161" s="222" t="s">
        <v>1097</v>
      </c>
      <c r="J161" s="222" t="s">
        <v>1098</v>
      </c>
      <c r="K161" s="222" t="s">
        <v>321</v>
      </c>
      <c r="L161" s="222" t="s">
        <v>322</v>
      </c>
      <c r="M161" s="136" t="s">
        <v>323</v>
      </c>
      <c r="N161" s="222" t="s">
        <v>1608</v>
      </c>
      <c r="O161" s="222" t="s">
        <v>1609</v>
      </c>
      <c r="P161" s="222" t="s">
        <v>1570</v>
      </c>
      <c r="Q161" s="222" t="s">
        <v>107</v>
      </c>
      <c r="R161" s="222" t="s">
        <v>184</v>
      </c>
      <c r="S161" s="222" t="s">
        <v>1610</v>
      </c>
      <c r="T161" s="222" t="s">
        <v>1611</v>
      </c>
      <c r="U161" s="222" t="s">
        <v>1612</v>
      </c>
      <c r="V161" s="222"/>
      <c r="W161" s="222"/>
    </row>
    <row r="162" spans="1:23" hidden="1">
      <c r="A162" s="222"/>
      <c r="B162" s="222"/>
      <c r="C162" s="222"/>
      <c r="D162" s="222"/>
      <c r="E162" s="222" t="s">
        <v>40</v>
      </c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</row>
    <row r="163" spans="1:23" hidden="1">
      <c r="A163" s="222"/>
      <c r="B163" s="222"/>
      <c r="C163" s="222" t="s">
        <v>242</v>
      </c>
      <c r="D163" s="222" t="s">
        <v>819</v>
      </c>
      <c r="E163" s="222" t="s">
        <v>858</v>
      </c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 t="s">
        <v>241</v>
      </c>
      <c r="W163" s="222" t="s">
        <v>243</v>
      </c>
    </row>
    <row r="164" spans="1:23" hidden="1">
      <c r="A164" s="222"/>
      <c r="B164" s="222"/>
      <c r="C164" s="222" t="s">
        <v>461</v>
      </c>
      <c r="D164" s="130"/>
      <c r="E164" s="134" t="s">
        <v>1775</v>
      </c>
      <c r="F164" s="133" t="str">
        <f>StartUp!G8</f>
        <v>01-Jul-2015</v>
      </c>
      <c r="G164" s="133" t="str">
        <f>StartUp!G10</f>
        <v>01-Apr-2015</v>
      </c>
      <c r="H164" s="133" t="str">
        <f>StartUp!G10</f>
        <v>01-Apr-2015</v>
      </c>
      <c r="I164" s="133" t="str">
        <f>StartUp!G10</f>
        <v>01-Apr-2015</v>
      </c>
      <c r="J164" s="133" t="str">
        <f>StartUp!G10</f>
        <v>01-Apr-2015</v>
      </c>
      <c r="K164" s="133" t="str">
        <f>StartUp!G10</f>
        <v>01-Apr-2015</v>
      </c>
      <c r="L164" s="133" t="str">
        <f>StartUp!G10</f>
        <v>01-Apr-2015</v>
      </c>
      <c r="M164" s="133" t="str">
        <f>StartUp!G10</f>
        <v>01-Apr-2015</v>
      </c>
      <c r="N164" s="133" t="str">
        <f>StartUp!G$10</f>
        <v>01-Apr-2015</v>
      </c>
      <c r="O164" s="133" t="str">
        <f>StartUp!G8</f>
        <v>01-Jul-2015</v>
      </c>
      <c r="P164" s="133" t="str">
        <f>StartUp!G8</f>
        <v>01-Jul-2015</v>
      </c>
      <c r="Q164" s="133" t="str">
        <f>StartUp!G8</f>
        <v>01-Jul-2015</v>
      </c>
      <c r="R164" s="133" t="str">
        <f>StartUp!G10</f>
        <v>01-Apr-2015</v>
      </c>
      <c r="S164" s="133" t="str">
        <f>StartUp!G10</f>
        <v>01-Apr-2015</v>
      </c>
      <c r="T164" s="133" t="str">
        <f>StartUp!G8</f>
        <v>01-Jul-2015</v>
      </c>
      <c r="U164" s="133" t="str">
        <f>StartUp!G8</f>
        <v>01-Jul-2015</v>
      </c>
      <c r="V164" s="130"/>
      <c r="W164" s="222"/>
    </row>
    <row r="165" spans="1:23" hidden="1">
      <c r="A165" s="222"/>
      <c r="B165" s="222"/>
      <c r="C165" s="222" t="s">
        <v>460</v>
      </c>
      <c r="D165" s="130"/>
      <c r="E165" s="134" t="s">
        <v>1776</v>
      </c>
      <c r="F165" s="133">
        <f>StartUp!G9</f>
        <v>0</v>
      </c>
      <c r="G165" s="133">
        <f>StartUp!G9</f>
        <v>0</v>
      </c>
      <c r="H165" s="133">
        <f>StartUp!G9</f>
        <v>0</v>
      </c>
      <c r="I165" s="133">
        <f>StartUp!G9</f>
        <v>0</v>
      </c>
      <c r="J165" s="133">
        <f>StartUp!G9</f>
        <v>0</v>
      </c>
      <c r="K165" s="133">
        <f>StartUp!G9</f>
        <v>0</v>
      </c>
      <c r="L165" s="133">
        <f>StartUp!G9</f>
        <v>0</v>
      </c>
      <c r="M165" s="133">
        <f>StartUp!G9</f>
        <v>0</v>
      </c>
      <c r="N165" s="133">
        <f>StartUp!G$9</f>
        <v>0</v>
      </c>
      <c r="O165" s="133">
        <f>StartUp!G9</f>
        <v>0</v>
      </c>
      <c r="P165" s="133">
        <f>StartUp!G9</f>
        <v>0</v>
      </c>
      <c r="Q165" s="133">
        <f>StartUp!G9</f>
        <v>0</v>
      </c>
      <c r="R165" s="133">
        <f>StartUp!G9</f>
        <v>0</v>
      </c>
      <c r="S165" s="133">
        <f>StartUp!G9</f>
        <v>0</v>
      </c>
      <c r="T165" s="133">
        <f>StartUp!G9</f>
        <v>0</v>
      </c>
      <c r="U165" s="133">
        <f>StartUp!G9</f>
        <v>0</v>
      </c>
      <c r="V165" s="130"/>
      <c r="W165" s="222"/>
    </row>
    <row r="166" spans="1:23" hidden="1">
      <c r="A166" s="222"/>
      <c r="B166" s="222"/>
      <c r="C166" s="222" t="s">
        <v>241</v>
      </c>
      <c r="N166" s="172"/>
      <c r="W166" s="222"/>
    </row>
    <row r="167" spans="1:23">
      <c r="A167" s="222"/>
      <c r="B167" s="222" t="s">
        <v>1179</v>
      </c>
      <c r="C167" s="219"/>
      <c r="D167" s="14"/>
      <c r="E167" s="28"/>
      <c r="F167" s="61"/>
      <c r="G167" s="61"/>
      <c r="H167" s="61"/>
      <c r="I167" s="61"/>
      <c r="J167" s="61"/>
      <c r="K167" s="61"/>
      <c r="L167" s="61"/>
      <c r="M167" s="61"/>
      <c r="N167" s="62">
        <f>H167+I167-J167-K167-L167+M167</f>
        <v>0</v>
      </c>
      <c r="O167" s="61"/>
      <c r="P167" s="61"/>
      <c r="Q167" s="61"/>
      <c r="R167" s="61"/>
      <c r="S167" s="61"/>
      <c r="T167" s="61"/>
      <c r="U167" s="61"/>
      <c r="W167" s="222"/>
    </row>
    <row r="168" spans="1:23" hidden="1">
      <c r="A168" s="222"/>
      <c r="B168" s="222"/>
      <c r="C168" s="222" t="s">
        <v>241</v>
      </c>
      <c r="N168" s="172"/>
      <c r="W168" s="222"/>
    </row>
    <row r="169" spans="1:23" hidden="1">
      <c r="A169" s="222"/>
      <c r="B169" s="222"/>
      <c r="C169" s="222" t="s">
        <v>244</v>
      </c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188"/>
      <c r="O169" s="222"/>
      <c r="P169" s="222"/>
      <c r="Q169" s="222"/>
      <c r="R169" s="222"/>
      <c r="S169" s="222"/>
      <c r="T169" s="222"/>
      <c r="U169" s="222"/>
      <c r="V169" s="222"/>
      <c r="W169" s="222" t="s">
        <v>245</v>
      </c>
    </row>
    <row r="170" spans="1:23" hidden="1">
      <c r="B170" s="95"/>
      <c r="N170" s="172"/>
    </row>
    <row r="171" spans="1:23" hidden="1">
      <c r="B171" s="95"/>
      <c r="N171" s="172"/>
    </row>
    <row r="172" spans="1:23" hidden="1">
      <c r="B172" s="95"/>
      <c r="N172" s="172"/>
    </row>
    <row r="173" spans="1:23" hidden="1">
      <c r="B173" s="95"/>
      <c r="K173" s="92"/>
      <c r="L173" s="92"/>
      <c r="M173" s="92"/>
      <c r="N173" s="172"/>
      <c r="O173" s="92"/>
      <c r="P173" s="92"/>
    </row>
    <row r="174" spans="1:23" hidden="1">
      <c r="A174" s="222"/>
      <c r="B174" s="222"/>
      <c r="C174" s="222" t="s">
        <v>1735</v>
      </c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188"/>
      <c r="O174" s="222"/>
      <c r="P174" s="222"/>
      <c r="Q174" s="222"/>
      <c r="R174" s="222"/>
      <c r="S174" s="222"/>
      <c r="T174" s="222"/>
      <c r="U174" s="222"/>
      <c r="V174" s="222"/>
      <c r="W174" s="222"/>
    </row>
    <row r="175" spans="1:23" hidden="1">
      <c r="A175" s="222"/>
      <c r="B175" s="222"/>
      <c r="C175" s="222"/>
      <c r="D175" s="222"/>
      <c r="E175" s="222"/>
      <c r="F175" s="222" t="s">
        <v>941</v>
      </c>
      <c r="G175" s="222" t="s">
        <v>1095</v>
      </c>
      <c r="H175" s="222" t="s">
        <v>1096</v>
      </c>
      <c r="I175" s="222" t="s">
        <v>1097</v>
      </c>
      <c r="J175" s="222" t="s">
        <v>1098</v>
      </c>
      <c r="K175" s="222" t="s">
        <v>321</v>
      </c>
      <c r="L175" s="222" t="s">
        <v>322</v>
      </c>
      <c r="M175" s="222" t="s">
        <v>323</v>
      </c>
      <c r="N175" s="222" t="s">
        <v>1608</v>
      </c>
      <c r="O175" s="222" t="s">
        <v>1609</v>
      </c>
      <c r="P175" s="222" t="s">
        <v>1570</v>
      </c>
      <c r="Q175" s="222" t="s">
        <v>107</v>
      </c>
      <c r="R175" s="222" t="s">
        <v>184</v>
      </c>
      <c r="S175" s="222" t="s">
        <v>1610</v>
      </c>
      <c r="T175" s="222" t="s">
        <v>1611</v>
      </c>
      <c r="U175" s="222" t="s">
        <v>1612</v>
      </c>
      <c r="V175" s="222"/>
      <c r="W175" s="222"/>
    </row>
    <row r="176" spans="1:23" hidden="1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</row>
    <row r="177" spans="1:23" hidden="1">
      <c r="A177" s="222"/>
      <c r="B177" s="222"/>
      <c r="C177" s="222" t="s">
        <v>242</v>
      </c>
      <c r="D177" s="222" t="s">
        <v>819</v>
      </c>
      <c r="E177" s="222" t="s">
        <v>819</v>
      </c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 t="s">
        <v>241</v>
      </c>
      <c r="W177" s="222" t="s">
        <v>243</v>
      </c>
    </row>
    <row r="178" spans="1:23" hidden="1">
      <c r="A178" s="222"/>
      <c r="B178" s="222"/>
      <c r="C178" s="222" t="s">
        <v>461</v>
      </c>
      <c r="D178" s="130"/>
      <c r="E178" s="134" t="s">
        <v>1775</v>
      </c>
      <c r="F178" s="133" t="str">
        <f>StartUp!G8</f>
        <v>01-Jul-2015</v>
      </c>
      <c r="G178" s="133" t="str">
        <f>StartUp!G10</f>
        <v>01-Apr-2015</v>
      </c>
      <c r="H178" s="133" t="str">
        <f>StartUp!G10</f>
        <v>01-Apr-2015</v>
      </c>
      <c r="I178" s="133" t="str">
        <f>StartUp!G10</f>
        <v>01-Apr-2015</v>
      </c>
      <c r="J178" s="133" t="str">
        <f>StartUp!G10</f>
        <v>01-Apr-2015</v>
      </c>
      <c r="K178" s="133" t="str">
        <f>StartUp!G10</f>
        <v>01-Apr-2015</v>
      </c>
      <c r="L178" s="133" t="str">
        <f>StartUp!G10</f>
        <v>01-Apr-2015</v>
      </c>
      <c r="M178" s="133" t="str">
        <f>StartUp!G10</f>
        <v>01-Apr-2015</v>
      </c>
      <c r="N178" s="133" t="str">
        <f>StartUp!G$10</f>
        <v>01-Apr-2015</v>
      </c>
      <c r="O178" s="133" t="str">
        <f>StartUp!G8</f>
        <v>01-Jul-2015</v>
      </c>
      <c r="P178" s="133" t="str">
        <f>StartUp!G8</f>
        <v>01-Jul-2015</v>
      </c>
      <c r="Q178" s="133" t="str">
        <f>StartUp!G8</f>
        <v>01-Jul-2015</v>
      </c>
      <c r="R178" s="133" t="str">
        <f>StartUp!G10</f>
        <v>01-Apr-2015</v>
      </c>
      <c r="S178" s="133" t="str">
        <f>StartUp!G10</f>
        <v>01-Apr-2015</v>
      </c>
      <c r="T178" s="133" t="str">
        <f>StartUp!G8</f>
        <v>01-Jul-2015</v>
      </c>
      <c r="U178" s="133" t="str">
        <f>StartUp!G8</f>
        <v>01-Jul-2015</v>
      </c>
      <c r="V178" s="130"/>
      <c r="W178" s="222"/>
    </row>
    <row r="179" spans="1:23" hidden="1">
      <c r="A179" s="222"/>
      <c r="B179" s="222"/>
      <c r="C179" s="222" t="s">
        <v>460</v>
      </c>
      <c r="D179" s="130"/>
      <c r="E179" s="134" t="s">
        <v>1776</v>
      </c>
      <c r="F179" s="133">
        <f>StartUp!G9</f>
        <v>0</v>
      </c>
      <c r="G179" s="133">
        <f>StartUp!G9</f>
        <v>0</v>
      </c>
      <c r="H179" s="133">
        <f>StartUp!G9</f>
        <v>0</v>
      </c>
      <c r="I179" s="133">
        <f>StartUp!G9</f>
        <v>0</v>
      </c>
      <c r="J179" s="133">
        <f>StartUp!G9</f>
        <v>0</v>
      </c>
      <c r="K179" s="133">
        <f>StartUp!G9</f>
        <v>0</v>
      </c>
      <c r="L179" s="133">
        <f>StartUp!G9</f>
        <v>0</v>
      </c>
      <c r="M179" s="133">
        <f>StartUp!G9</f>
        <v>0</v>
      </c>
      <c r="N179" s="133">
        <f>StartUp!G$9</f>
        <v>0</v>
      </c>
      <c r="O179" s="133">
        <f>StartUp!G9</f>
        <v>0</v>
      </c>
      <c r="P179" s="133">
        <f>StartUp!G9</f>
        <v>0</v>
      </c>
      <c r="Q179" s="133">
        <f>StartUp!G9</f>
        <v>0</v>
      </c>
      <c r="R179" s="133">
        <f>StartUp!G9</f>
        <v>0</v>
      </c>
      <c r="S179" s="133">
        <f>StartUp!G9</f>
        <v>0</v>
      </c>
      <c r="T179" s="133">
        <f>StartUp!G9</f>
        <v>0</v>
      </c>
      <c r="U179" s="133">
        <f>StartUp!G9</f>
        <v>0</v>
      </c>
      <c r="V179" s="130"/>
      <c r="W179" s="222"/>
    </row>
    <row r="180" spans="1:23" hidden="1">
      <c r="A180" s="222"/>
      <c r="B180" s="222"/>
      <c r="C180" s="222" t="s">
        <v>241</v>
      </c>
      <c r="N180" s="172"/>
      <c r="W180" s="222"/>
    </row>
    <row r="181" spans="1:23" ht="30">
      <c r="A181" s="222"/>
      <c r="B181" s="222" t="s">
        <v>391</v>
      </c>
      <c r="C181" s="222"/>
      <c r="D181" s="14"/>
      <c r="E181" s="97" t="s">
        <v>1736</v>
      </c>
      <c r="F181" s="62">
        <f>F182+F183+F184</f>
        <v>0</v>
      </c>
      <c r="G181" s="62">
        <f t="shared" ref="G181:M181" si="25">G182+G183+G184</f>
        <v>0</v>
      </c>
      <c r="H181" s="62">
        <f t="shared" si="25"/>
        <v>0</v>
      </c>
      <c r="I181" s="62">
        <f t="shared" si="25"/>
        <v>0</v>
      </c>
      <c r="J181" s="62">
        <f t="shared" si="25"/>
        <v>0</v>
      </c>
      <c r="K181" s="62">
        <f t="shared" si="25"/>
        <v>0</v>
      </c>
      <c r="L181" s="62">
        <f t="shared" si="25"/>
        <v>0</v>
      </c>
      <c r="M181" s="62">
        <f t="shared" si="25"/>
        <v>0</v>
      </c>
      <c r="N181" s="62">
        <f>H181+I181-J181-K181-L181+M181</f>
        <v>0</v>
      </c>
      <c r="O181" s="62">
        <f t="shared" ref="O181:U181" si="26">O182+O183+O184</f>
        <v>0</v>
      </c>
      <c r="P181" s="62">
        <f t="shared" si="26"/>
        <v>0</v>
      </c>
      <c r="Q181" s="62">
        <f t="shared" si="26"/>
        <v>0</v>
      </c>
      <c r="R181" s="62">
        <f t="shared" si="26"/>
        <v>0</v>
      </c>
      <c r="S181" s="62">
        <f t="shared" si="26"/>
        <v>0</v>
      </c>
      <c r="T181" s="62">
        <f t="shared" si="26"/>
        <v>0</v>
      </c>
      <c r="U181" s="62">
        <f t="shared" si="26"/>
        <v>0</v>
      </c>
      <c r="W181" s="222"/>
    </row>
    <row r="182" spans="1:23">
      <c r="A182" s="222"/>
      <c r="B182" s="222" t="s">
        <v>1526</v>
      </c>
      <c r="C182" s="222"/>
      <c r="D182" s="14"/>
      <c r="E182" s="97" t="s">
        <v>1737</v>
      </c>
      <c r="F182" s="124"/>
      <c r="G182" s="124"/>
      <c r="H182" s="124"/>
      <c r="I182" s="124"/>
      <c r="J182" s="124"/>
      <c r="K182" s="124"/>
      <c r="L182" s="124"/>
      <c r="M182" s="124"/>
      <c r="N182" s="62">
        <f>H182+I182-J182-K182-L182+M182</f>
        <v>0</v>
      </c>
      <c r="O182" s="124"/>
      <c r="P182" s="124"/>
      <c r="Q182" s="124"/>
      <c r="R182" s="124"/>
      <c r="S182" s="124"/>
      <c r="T182" s="124"/>
      <c r="U182" s="124"/>
      <c r="W182" s="222"/>
    </row>
    <row r="183" spans="1:23">
      <c r="A183" s="222"/>
      <c r="B183" s="222" t="s">
        <v>1527</v>
      </c>
      <c r="C183" s="222"/>
      <c r="D183" s="14"/>
      <c r="E183" s="97" t="s">
        <v>1738</v>
      </c>
      <c r="F183" s="124"/>
      <c r="G183" s="124"/>
      <c r="H183" s="124"/>
      <c r="I183" s="124"/>
      <c r="J183" s="124"/>
      <c r="K183" s="124"/>
      <c r="L183" s="124"/>
      <c r="M183" s="124"/>
      <c r="N183" s="62">
        <f>H183+I183-J183-K183-L183+M183</f>
        <v>0</v>
      </c>
      <c r="O183" s="124"/>
      <c r="P183" s="124"/>
      <c r="Q183" s="124"/>
      <c r="R183" s="124"/>
      <c r="S183" s="124"/>
      <c r="T183" s="124"/>
      <c r="U183" s="124"/>
      <c r="W183" s="222"/>
    </row>
    <row r="184" spans="1:23" ht="30">
      <c r="A184" s="222"/>
      <c r="B184" s="222" t="s">
        <v>1747</v>
      </c>
      <c r="C184" s="222"/>
      <c r="D184" s="14"/>
      <c r="E184" s="12" t="s">
        <v>1739</v>
      </c>
      <c r="F184" s="62">
        <f>SUM(F199:F200)</f>
        <v>0</v>
      </c>
      <c r="G184" s="62">
        <f t="shared" ref="G184:M184" si="27">SUM(G199:G200)</f>
        <v>0</v>
      </c>
      <c r="H184" s="62">
        <f t="shared" si="27"/>
        <v>0</v>
      </c>
      <c r="I184" s="62">
        <f t="shared" si="27"/>
        <v>0</v>
      </c>
      <c r="J184" s="62">
        <f t="shared" si="27"/>
        <v>0</v>
      </c>
      <c r="K184" s="62">
        <f t="shared" si="27"/>
        <v>0</v>
      </c>
      <c r="L184" s="62">
        <f t="shared" si="27"/>
        <v>0</v>
      </c>
      <c r="M184" s="62">
        <f t="shared" si="27"/>
        <v>0</v>
      </c>
      <c r="N184" s="62">
        <f>H184+I184-J184-K184-L184+M184</f>
        <v>0</v>
      </c>
      <c r="O184" s="62">
        <f t="shared" ref="O184:U184" si="28">SUM(O199:O200)</f>
        <v>0</v>
      </c>
      <c r="P184" s="62">
        <f t="shared" si="28"/>
        <v>0</v>
      </c>
      <c r="Q184" s="62">
        <f t="shared" si="28"/>
        <v>0</v>
      </c>
      <c r="R184" s="62">
        <f t="shared" si="28"/>
        <v>0</v>
      </c>
      <c r="S184" s="62">
        <f t="shared" si="28"/>
        <v>0</v>
      </c>
      <c r="T184" s="62">
        <f t="shared" si="28"/>
        <v>0</v>
      </c>
      <c r="U184" s="62">
        <f t="shared" si="28"/>
        <v>0</v>
      </c>
      <c r="W184" s="222"/>
    </row>
    <row r="185" spans="1:23" hidden="1">
      <c r="A185" s="222"/>
      <c r="B185" s="222"/>
      <c r="C185" s="222" t="s">
        <v>241</v>
      </c>
      <c r="N185" s="172"/>
      <c r="W185" s="222"/>
    </row>
    <row r="186" spans="1:23" hidden="1">
      <c r="A186" s="222"/>
      <c r="B186" s="222"/>
      <c r="C186" s="222" t="s">
        <v>244</v>
      </c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188"/>
      <c r="O186" s="222"/>
      <c r="P186" s="222"/>
      <c r="Q186" s="222"/>
      <c r="R186" s="222"/>
      <c r="S186" s="222"/>
      <c r="T186" s="222"/>
      <c r="U186" s="222"/>
      <c r="V186" s="222"/>
      <c r="W186" s="222" t="s">
        <v>245</v>
      </c>
    </row>
    <row r="187" spans="1:23" hidden="1">
      <c r="B187" s="95"/>
      <c r="N187" s="172"/>
    </row>
    <row r="188" spans="1:23" hidden="1">
      <c r="B188" s="95"/>
      <c r="N188" s="172"/>
    </row>
    <row r="189" spans="1:23" hidden="1">
      <c r="B189" s="95"/>
      <c r="N189" s="172"/>
    </row>
    <row r="190" spans="1:23" hidden="1">
      <c r="B190" s="95"/>
      <c r="N190" s="172"/>
    </row>
    <row r="191" spans="1:23" hidden="1">
      <c r="B191" s="95"/>
      <c r="N191" s="172"/>
    </row>
    <row r="192" spans="1:23" hidden="1">
      <c r="A192" s="222"/>
      <c r="B192" s="222"/>
      <c r="C192" s="222" t="s">
        <v>1740</v>
      </c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188"/>
      <c r="O192" s="222"/>
      <c r="P192" s="222"/>
      <c r="Q192" s="222"/>
      <c r="R192" s="222"/>
      <c r="S192" s="222"/>
      <c r="T192" s="222"/>
      <c r="U192" s="222"/>
      <c r="V192" s="222"/>
      <c r="W192" s="222"/>
    </row>
    <row r="193" spans="1:23" hidden="1">
      <c r="A193" s="222"/>
      <c r="B193" s="222"/>
      <c r="C193" s="222"/>
      <c r="D193" s="222"/>
      <c r="E193" s="222"/>
      <c r="F193" s="222" t="s">
        <v>941</v>
      </c>
      <c r="G193" s="222" t="s">
        <v>1095</v>
      </c>
      <c r="H193" s="222" t="s">
        <v>1096</v>
      </c>
      <c r="I193" s="222" t="s">
        <v>1097</v>
      </c>
      <c r="J193" s="222" t="s">
        <v>1098</v>
      </c>
      <c r="K193" s="222" t="s">
        <v>321</v>
      </c>
      <c r="L193" s="222" t="s">
        <v>322</v>
      </c>
      <c r="M193" s="222" t="s">
        <v>323</v>
      </c>
      <c r="N193" s="222" t="s">
        <v>1608</v>
      </c>
      <c r="O193" s="222" t="s">
        <v>1609</v>
      </c>
      <c r="P193" s="222" t="s">
        <v>1570</v>
      </c>
      <c r="Q193" s="222" t="s">
        <v>107</v>
      </c>
      <c r="R193" s="222" t="s">
        <v>184</v>
      </c>
      <c r="S193" s="222" t="s">
        <v>1610</v>
      </c>
      <c r="T193" s="222" t="s">
        <v>1611</v>
      </c>
      <c r="U193" s="222" t="s">
        <v>1612</v>
      </c>
      <c r="V193" s="222"/>
      <c r="W193" s="222"/>
    </row>
    <row r="194" spans="1:23" hidden="1">
      <c r="A194" s="222"/>
      <c r="B194" s="222"/>
      <c r="C194" s="222"/>
      <c r="D194" s="222"/>
      <c r="E194" s="222" t="s">
        <v>1741</v>
      </c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</row>
    <row r="195" spans="1:23" hidden="1">
      <c r="A195" s="222"/>
      <c r="B195" s="222"/>
      <c r="C195" s="222" t="s">
        <v>242</v>
      </c>
      <c r="D195" s="222" t="s">
        <v>819</v>
      </c>
      <c r="E195" s="222" t="s">
        <v>858</v>
      </c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 t="s">
        <v>241</v>
      </c>
      <c r="W195" s="222" t="s">
        <v>243</v>
      </c>
    </row>
    <row r="196" spans="1:23" hidden="1">
      <c r="A196" s="222"/>
      <c r="B196" s="222"/>
      <c r="C196" s="222" t="s">
        <v>461</v>
      </c>
      <c r="D196" s="130"/>
      <c r="E196" s="134" t="s">
        <v>1775</v>
      </c>
      <c r="F196" s="133" t="str">
        <f>StartUp!G8</f>
        <v>01-Jul-2015</v>
      </c>
      <c r="G196" s="133" t="str">
        <f>StartUp!G10</f>
        <v>01-Apr-2015</v>
      </c>
      <c r="H196" s="133" t="str">
        <f>StartUp!G10</f>
        <v>01-Apr-2015</v>
      </c>
      <c r="I196" s="133" t="str">
        <f>StartUp!G10</f>
        <v>01-Apr-2015</v>
      </c>
      <c r="J196" s="133" t="str">
        <f>StartUp!G10</f>
        <v>01-Apr-2015</v>
      </c>
      <c r="K196" s="133" t="str">
        <f>StartUp!G10</f>
        <v>01-Apr-2015</v>
      </c>
      <c r="L196" s="133" t="str">
        <f>StartUp!G10</f>
        <v>01-Apr-2015</v>
      </c>
      <c r="M196" s="133" t="str">
        <f>StartUp!G10</f>
        <v>01-Apr-2015</v>
      </c>
      <c r="N196" s="133" t="str">
        <f>StartUp!G$10</f>
        <v>01-Apr-2015</v>
      </c>
      <c r="O196" s="133" t="str">
        <f>StartUp!G8</f>
        <v>01-Jul-2015</v>
      </c>
      <c r="P196" s="133" t="str">
        <f>StartUp!G8</f>
        <v>01-Jul-2015</v>
      </c>
      <c r="Q196" s="133" t="str">
        <f>StartUp!G8</f>
        <v>01-Jul-2015</v>
      </c>
      <c r="R196" s="133" t="str">
        <f>StartUp!G10</f>
        <v>01-Apr-2015</v>
      </c>
      <c r="S196" s="133" t="str">
        <f>StartUp!G10</f>
        <v>01-Apr-2015</v>
      </c>
      <c r="T196" s="133" t="str">
        <f>StartUp!G8</f>
        <v>01-Jul-2015</v>
      </c>
      <c r="U196" s="133" t="str">
        <f>StartUp!G8</f>
        <v>01-Jul-2015</v>
      </c>
      <c r="V196" s="130"/>
      <c r="W196" s="222"/>
    </row>
    <row r="197" spans="1:23" hidden="1">
      <c r="A197" s="222"/>
      <c r="B197" s="222"/>
      <c r="C197" s="222" t="s">
        <v>460</v>
      </c>
      <c r="D197" s="130"/>
      <c r="E197" s="134" t="s">
        <v>1776</v>
      </c>
      <c r="F197" s="133">
        <f>StartUp!G9</f>
        <v>0</v>
      </c>
      <c r="G197" s="133">
        <f>StartUp!G9</f>
        <v>0</v>
      </c>
      <c r="H197" s="133">
        <f>StartUp!G9</f>
        <v>0</v>
      </c>
      <c r="I197" s="133">
        <f>StartUp!G9</f>
        <v>0</v>
      </c>
      <c r="J197" s="133">
        <f>StartUp!G9</f>
        <v>0</v>
      </c>
      <c r="K197" s="133">
        <f>StartUp!G9</f>
        <v>0</v>
      </c>
      <c r="L197" s="133">
        <f>StartUp!G9</f>
        <v>0</v>
      </c>
      <c r="M197" s="133">
        <f>StartUp!G9</f>
        <v>0</v>
      </c>
      <c r="N197" s="133">
        <f>StartUp!G$9</f>
        <v>0</v>
      </c>
      <c r="O197" s="133">
        <f>StartUp!G9</f>
        <v>0</v>
      </c>
      <c r="P197" s="133">
        <f>StartUp!G9</f>
        <v>0</v>
      </c>
      <c r="Q197" s="133">
        <f>StartUp!G9</f>
        <v>0</v>
      </c>
      <c r="R197" s="133">
        <f>StartUp!G9</f>
        <v>0</v>
      </c>
      <c r="S197" s="133">
        <f>StartUp!G9</f>
        <v>0</v>
      </c>
      <c r="T197" s="133">
        <f>StartUp!G9</f>
        <v>0</v>
      </c>
      <c r="U197" s="133">
        <f>StartUp!G9</f>
        <v>0</v>
      </c>
      <c r="V197" s="130"/>
      <c r="W197" s="222"/>
    </row>
    <row r="198" spans="1:23" hidden="1">
      <c r="A198" s="222"/>
      <c r="B198" s="222"/>
      <c r="C198" s="222" t="s">
        <v>241</v>
      </c>
      <c r="N198" s="172"/>
      <c r="W198" s="222"/>
    </row>
    <row r="199" spans="1:23">
      <c r="A199" s="222"/>
      <c r="B199" s="222" t="s">
        <v>1747</v>
      </c>
      <c r="C199" s="219"/>
      <c r="D199" s="14"/>
      <c r="E199" s="28"/>
      <c r="F199" s="61"/>
      <c r="G199" s="61"/>
      <c r="H199" s="61"/>
      <c r="I199" s="61"/>
      <c r="J199" s="61"/>
      <c r="K199" s="61"/>
      <c r="L199" s="61"/>
      <c r="M199" s="61"/>
      <c r="N199" s="62">
        <f>H199+I199-J199-K199-L199+M199</f>
        <v>0</v>
      </c>
      <c r="O199" s="61"/>
      <c r="P199" s="61"/>
      <c r="Q199" s="61"/>
      <c r="R199" s="61"/>
      <c r="S199" s="61"/>
      <c r="T199" s="61"/>
      <c r="U199" s="61"/>
      <c r="W199" s="222"/>
    </row>
    <row r="200" spans="1:23" hidden="1">
      <c r="A200" s="222"/>
      <c r="B200" s="222"/>
      <c r="C200" s="222" t="s">
        <v>241</v>
      </c>
      <c r="N200" s="172"/>
      <c r="W200" s="222"/>
    </row>
    <row r="201" spans="1:23" hidden="1">
      <c r="A201" s="222"/>
      <c r="B201" s="222"/>
      <c r="C201" s="222" t="s">
        <v>244</v>
      </c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188"/>
      <c r="O201" s="222"/>
      <c r="P201" s="222"/>
      <c r="Q201" s="222"/>
      <c r="R201" s="222"/>
      <c r="S201" s="222"/>
      <c r="T201" s="222"/>
      <c r="U201" s="222"/>
      <c r="V201" s="222"/>
      <c r="W201" s="222" t="s">
        <v>245</v>
      </c>
    </row>
    <row r="202" spans="1:23" hidden="1">
      <c r="N202" s="172"/>
    </row>
    <row r="203" spans="1:23" hidden="1">
      <c r="N203" s="172"/>
    </row>
    <row r="204" spans="1:23" hidden="1">
      <c r="N204" s="172"/>
    </row>
    <row r="205" spans="1:23" hidden="1">
      <c r="N205" s="172"/>
    </row>
    <row r="206" spans="1:23" hidden="1">
      <c r="N206" s="172"/>
    </row>
    <row r="207" spans="1:23" hidden="1">
      <c r="N207" s="172"/>
    </row>
    <row r="208" spans="1:23" hidden="1">
      <c r="A208" s="222"/>
      <c r="B208" s="222"/>
      <c r="C208" s="222" t="s">
        <v>1742</v>
      </c>
      <c r="D208" s="222"/>
      <c r="E208" s="222"/>
      <c r="F208" s="222"/>
      <c r="G208" s="222"/>
      <c r="H208" s="222"/>
      <c r="I208" s="222"/>
      <c r="J208" s="222"/>
      <c r="K208" s="222"/>
      <c r="L208" s="222"/>
      <c r="M208" s="222"/>
      <c r="N208" s="188"/>
      <c r="O208" s="222"/>
      <c r="P208" s="222"/>
      <c r="Q208" s="222"/>
      <c r="R208" s="222"/>
      <c r="S208" s="222"/>
      <c r="T208" s="222"/>
      <c r="U208" s="222"/>
      <c r="V208" s="222"/>
      <c r="W208" s="222"/>
    </row>
    <row r="209" spans="1:23" hidden="1">
      <c r="A209" s="222"/>
      <c r="B209" s="222"/>
      <c r="C209" s="222"/>
      <c r="D209" s="222"/>
      <c r="E209" s="222"/>
      <c r="F209" s="222" t="s">
        <v>941</v>
      </c>
      <c r="G209" s="222" t="s">
        <v>1095</v>
      </c>
      <c r="H209" s="222" t="s">
        <v>1096</v>
      </c>
      <c r="I209" s="222" t="s">
        <v>1097</v>
      </c>
      <c r="J209" s="222" t="s">
        <v>1098</v>
      </c>
      <c r="K209" s="222" t="s">
        <v>321</v>
      </c>
      <c r="L209" s="222" t="s">
        <v>322</v>
      </c>
      <c r="M209" s="222" t="s">
        <v>323</v>
      </c>
      <c r="N209" s="222" t="s">
        <v>1608</v>
      </c>
      <c r="O209" s="222" t="s">
        <v>1609</v>
      </c>
      <c r="P209" s="222" t="s">
        <v>1570</v>
      </c>
      <c r="Q209" s="222" t="s">
        <v>107</v>
      </c>
      <c r="R209" s="222" t="s">
        <v>184</v>
      </c>
      <c r="S209" s="222" t="s">
        <v>1610</v>
      </c>
      <c r="T209" s="222" t="s">
        <v>1611</v>
      </c>
      <c r="U209" s="222" t="s">
        <v>1612</v>
      </c>
      <c r="V209" s="222"/>
      <c r="W209" s="222"/>
    </row>
    <row r="210" spans="1:23" hidden="1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</row>
    <row r="211" spans="1:23" hidden="1">
      <c r="A211" s="222"/>
      <c r="B211" s="222"/>
      <c r="C211" s="222" t="s">
        <v>242</v>
      </c>
      <c r="D211" s="222" t="s">
        <v>819</v>
      </c>
      <c r="E211" s="222" t="s">
        <v>819</v>
      </c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 t="s">
        <v>241</v>
      </c>
      <c r="W211" s="222" t="s">
        <v>243</v>
      </c>
    </row>
    <row r="212" spans="1:23" hidden="1">
      <c r="A212" s="222"/>
      <c r="B212" s="222"/>
      <c r="C212" s="222" t="s">
        <v>461</v>
      </c>
      <c r="D212" s="130"/>
      <c r="E212" s="134" t="s">
        <v>1775</v>
      </c>
      <c r="F212" s="133" t="str">
        <f>StartUp!G8</f>
        <v>01-Jul-2015</v>
      </c>
      <c r="G212" s="133" t="str">
        <f>StartUp!G10</f>
        <v>01-Apr-2015</v>
      </c>
      <c r="H212" s="133" t="str">
        <f>StartUp!G10</f>
        <v>01-Apr-2015</v>
      </c>
      <c r="I212" s="133" t="str">
        <f>StartUp!G10</f>
        <v>01-Apr-2015</v>
      </c>
      <c r="J212" s="133" t="str">
        <f>StartUp!G10</f>
        <v>01-Apr-2015</v>
      </c>
      <c r="K212" s="133" t="str">
        <f>StartUp!G10</f>
        <v>01-Apr-2015</v>
      </c>
      <c r="L212" s="133" t="str">
        <f>StartUp!G10</f>
        <v>01-Apr-2015</v>
      </c>
      <c r="M212" s="133" t="str">
        <f>StartUp!G10</f>
        <v>01-Apr-2015</v>
      </c>
      <c r="N212" s="133" t="str">
        <f>StartUp!G$10</f>
        <v>01-Apr-2015</v>
      </c>
      <c r="O212" s="133" t="str">
        <f>StartUp!G8</f>
        <v>01-Jul-2015</v>
      </c>
      <c r="P212" s="133" t="str">
        <f>StartUp!G8</f>
        <v>01-Jul-2015</v>
      </c>
      <c r="Q212" s="133" t="str">
        <f>StartUp!G8</f>
        <v>01-Jul-2015</v>
      </c>
      <c r="R212" s="133" t="str">
        <f>StartUp!G10</f>
        <v>01-Apr-2015</v>
      </c>
      <c r="S212" s="133" t="str">
        <f>StartUp!G10</f>
        <v>01-Apr-2015</v>
      </c>
      <c r="T212" s="133" t="str">
        <f>StartUp!G8</f>
        <v>01-Jul-2015</v>
      </c>
      <c r="U212" s="133" t="str">
        <f>StartUp!G8</f>
        <v>01-Jul-2015</v>
      </c>
      <c r="V212" s="130"/>
      <c r="W212" s="222"/>
    </row>
    <row r="213" spans="1:23" hidden="1">
      <c r="A213" s="222"/>
      <c r="B213" s="222"/>
      <c r="C213" s="222" t="s">
        <v>460</v>
      </c>
      <c r="D213" s="130"/>
      <c r="E213" s="134" t="s">
        <v>1776</v>
      </c>
      <c r="F213" s="133">
        <f>StartUp!G9</f>
        <v>0</v>
      </c>
      <c r="G213" s="133">
        <f>StartUp!G9</f>
        <v>0</v>
      </c>
      <c r="H213" s="133">
        <f>StartUp!G9</f>
        <v>0</v>
      </c>
      <c r="I213" s="133">
        <f>StartUp!G9</f>
        <v>0</v>
      </c>
      <c r="J213" s="133">
        <f>StartUp!G9</f>
        <v>0</v>
      </c>
      <c r="K213" s="133">
        <f>StartUp!G9</f>
        <v>0</v>
      </c>
      <c r="L213" s="133">
        <f>StartUp!G9</f>
        <v>0</v>
      </c>
      <c r="M213" s="133">
        <f>StartUp!G9</f>
        <v>0</v>
      </c>
      <c r="N213" s="133">
        <f>StartUp!G$9</f>
        <v>0</v>
      </c>
      <c r="O213" s="133">
        <f>StartUp!G9</f>
        <v>0</v>
      </c>
      <c r="P213" s="133">
        <f>StartUp!G9</f>
        <v>0</v>
      </c>
      <c r="Q213" s="133">
        <f>StartUp!G9</f>
        <v>0</v>
      </c>
      <c r="R213" s="133">
        <f>StartUp!G9</f>
        <v>0</v>
      </c>
      <c r="S213" s="133">
        <f>StartUp!G9</f>
        <v>0</v>
      </c>
      <c r="T213" s="133">
        <f>StartUp!G9</f>
        <v>0</v>
      </c>
      <c r="U213" s="133">
        <f>StartUp!G9</f>
        <v>0</v>
      </c>
      <c r="V213" s="130"/>
      <c r="W213" s="222"/>
    </row>
    <row r="214" spans="1:23" hidden="1">
      <c r="A214" s="222"/>
      <c r="B214" s="222"/>
      <c r="C214" s="222" t="s">
        <v>241</v>
      </c>
      <c r="N214" s="172"/>
      <c r="W214" s="222"/>
    </row>
    <row r="215" spans="1:23" ht="30">
      <c r="A215" s="222"/>
      <c r="B215" s="222" t="s">
        <v>392</v>
      </c>
      <c r="C215" s="222"/>
      <c r="D215" s="14"/>
      <c r="E215" s="14" t="s">
        <v>1743</v>
      </c>
      <c r="F215" s="62">
        <f>F216+F217+F218+F219+F220</f>
        <v>0</v>
      </c>
      <c r="G215" s="62">
        <f t="shared" ref="G215:M215" si="29">G216+G217+G218+G219+G220</f>
        <v>0</v>
      </c>
      <c r="H215" s="62">
        <f t="shared" si="29"/>
        <v>0</v>
      </c>
      <c r="I215" s="62">
        <f t="shared" si="29"/>
        <v>0</v>
      </c>
      <c r="J215" s="62">
        <f t="shared" si="29"/>
        <v>0</v>
      </c>
      <c r="K215" s="62">
        <f t="shared" si="29"/>
        <v>0</v>
      </c>
      <c r="L215" s="62">
        <f t="shared" si="29"/>
        <v>0</v>
      </c>
      <c r="M215" s="62">
        <f t="shared" si="29"/>
        <v>0</v>
      </c>
      <c r="N215" s="62">
        <f t="shared" ref="N215:N220" si="30">H215+I215-J215-K215-L215+M215</f>
        <v>0</v>
      </c>
      <c r="O215" s="62">
        <f t="shared" ref="O215:U215" si="31">O216+O217+O218+O219+O220</f>
        <v>0</v>
      </c>
      <c r="P215" s="62">
        <f t="shared" si="31"/>
        <v>0</v>
      </c>
      <c r="Q215" s="62">
        <f t="shared" si="31"/>
        <v>0</v>
      </c>
      <c r="R215" s="62">
        <f t="shared" si="31"/>
        <v>0</v>
      </c>
      <c r="S215" s="62">
        <f t="shared" si="31"/>
        <v>0</v>
      </c>
      <c r="T215" s="62">
        <f t="shared" si="31"/>
        <v>0</v>
      </c>
      <c r="U215" s="62">
        <f t="shared" si="31"/>
        <v>0</v>
      </c>
      <c r="W215" s="222"/>
    </row>
    <row r="216" spans="1:23">
      <c r="A216" s="222"/>
      <c r="B216" s="222" t="s">
        <v>1632</v>
      </c>
      <c r="C216" s="222"/>
      <c r="D216" s="14"/>
      <c r="E216" s="14" t="s">
        <v>1744</v>
      </c>
      <c r="F216" s="61"/>
      <c r="G216" s="61"/>
      <c r="H216" s="61"/>
      <c r="I216" s="61"/>
      <c r="J216" s="61"/>
      <c r="K216" s="61"/>
      <c r="L216" s="61"/>
      <c r="M216" s="61"/>
      <c r="N216" s="62">
        <f t="shared" si="30"/>
        <v>0</v>
      </c>
      <c r="O216" s="61"/>
      <c r="P216" s="61"/>
      <c r="Q216" s="61"/>
      <c r="R216" s="61"/>
      <c r="S216" s="61"/>
      <c r="T216" s="61"/>
      <c r="U216" s="61"/>
      <c r="W216" s="222"/>
    </row>
    <row r="217" spans="1:23" ht="30">
      <c r="A217" s="222"/>
      <c r="B217" s="222" t="s">
        <v>393</v>
      </c>
      <c r="C217" s="222"/>
      <c r="D217" s="14"/>
      <c r="E217" s="14" t="s">
        <v>1745</v>
      </c>
      <c r="F217" s="61"/>
      <c r="G217" s="61"/>
      <c r="H217" s="61"/>
      <c r="I217" s="61"/>
      <c r="J217" s="61"/>
      <c r="K217" s="61"/>
      <c r="L217" s="61"/>
      <c r="M217" s="61"/>
      <c r="N217" s="62">
        <f t="shared" si="30"/>
        <v>0</v>
      </c>
      <c r="O217" s="61"/>
      <c r="P217" s="61"/>
      <c r="Q217" s="61"/>
      <c r="R217" s="61"/>
      <c r="S217" s="61"/>
      <c r="T217" s="61"/>
      <c r="U217" s="61"/>
      <c r="W217" s="222"/>
    </row>
    <row r="218" spans="1:23" ht="30">
      <c r="A218" s="222"/>
      <c r="B218" s="222" t="s">
        <v>394</v>
      </c>
      <c r="C218" s="222"/>
      <c r="D218" s="14"/>
      <c r="E218" s="14" t="s">
        <v>1746</v>
      </c>
      <c r="F218" s="61"/>
      <c r="G218" s="61"/>
      <c r="H218" s="61"/>
      <c r="I218" s="61"/>
      <c r="J218" s="61"/>
      <c r="K218" s="61"/>
      <c r="L218" s="61"/>
      <c r="M218" s="61"/>
      <c r="N218" s="62">
        <f t="shared" si="30"/>
        <v>0</v>
      </c>
      <c r="O218" s="61"/>
      <c r="P218" s="61"/>
      <c r="Q218" s="61"/>
      <c r="R218" s="61"/>
      <c r="S218" s="61"/>
      <c r="T218" s="61"/>
      <c r="U218" s="61"/>
      <c r="W218" s="222"/>
    </row>
    <row r="219" spans="1:23" ht="30">
      <c r="A219" s="222"/>
      <c r="B219" s="222" t="s">
        <v>395</v>
      </c>
      <c r="C219" s="222"/>
      <c r="D219" s="14"/>
      <c r="E219" s="14" t="s">
        <v>1453</v>
      </c>
      <c r="F219" s="61"/>
      <c r="G219" s="61"/>
      <c r="H219" s="61"/>
      <c r="I219" s="61"/>
      <c r="J219" s="61"/>
      <c r="K219" s="61"/>
      <c r="L219" s="61"/>
      <c r="M219" s="61"/>
      <c r="N219" s="62">
        <f t="shared" si="30"/>
        <v>0</v>
      </c>
      <c r="O219" s="61"/>
      <c r="P219" s="61"/>
      <c r="Q219" s="61"/>
      <c r="R219" s="61"/>
      <c r="S219" s="61"/>
      <c r="T219" s="61"/>
      <c r="U219" s="61"/>
      <c r="W219" s="222"/>
    </row>
    <row r="220" spans="1:23">
      <c r="A220" s="222"/>
      <c r="B220" s="222" t="s">
        <v>1748</v>
      </c>
      <c r="C220" s="222"/>
      <c r="D220" s="14"/>
      <c r="E220" s="12" t="s">
        <v>1454</v>
      </c>
      <c r="F220" s="62">
        <f>SUM(F235:F236)</f>
        <v>0</v>
      </c>
      <c r="G220" s="62">
        <f t="shared" ref="G220:M220" si="32">SUM(G235:G236)</f>
        <v>0</v>
      </c>
      <c r="H220" s="62">
        <f t="shared" si="32"/>
        <v>0</v>
      </c>
      <c r="I220" s="62">
        <f t="shared" si="32"/>
        <v>0</v>
      </c>
      <c r="J220" s="62">
        <f t="shared" si="32"/>
        <v>0</v>
      </c>
      <c r="K220" s="62">
        <f t="shared" si="32"/>
        <v>0</v>
      </c>
      <c r="L220" s="62">
        <f t="shared" si="32"/>
        <v>0</v>
      </c>
      <c r="M220" s="62">
        <f t="shared" si="32"/>
        <v>0</v>
      </c>
      <c r="N220" s="62">
        <f t="shared" si="30"/>
        <v>0</v>
      </c>
      <c r="O220" s="62">
        <f t="shared" ref="O220:U220" si="33">SUM(O235:O236)</f>
        <v>0</v>
      </c>
      <c r="P220" s="62">
        <f t="shared" si="33"/>
        <v>0</v>
      </c>
      <c r="Q220" s="62">
        <f t="shared" si="33"/>
        <v>0</v>
      </c>
      <c r="R220" s="62">
        <f t="shared" si="33"/>
        <v>0</v>
      </c>
      <c r="S220" s="62">
        <f t="shared" si="33"/>
        <v>0</v>
      </c>
      <c r="T220" s="62">
        <f t="shared" si="33"/>
        <v>0</v>
      </c>
      <c r="U220" s="62">
        <f t="shared" si="33"/>
        <v>0</v>
      </c>
      <c r="W220" s="222"/>
    </row>
    <row r="221" spans="1:23" hidden="1">
      <c r="A221" s="222"/>
      <c r="B221" s="222"/>
      <c r="C221" s="222" t="s">
        <v>241</v>
      </c>
      <c r="N221" s="172"/>
      <c r="W221" s="222"/>
    </row>
    <row r="222" spans="1:23" hidden="1">
      <c r="A222" s="222"/>
      <c r="B222" s="222"/>
      <c r="C222" s="222" t="s">
        <v>244</v>
      </c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188"/>
      <c r="O222" s="222"/>
      <c r="P222" s="222"/>
      <c r="Q222" s="222"/>
      <c r="R222" s="222"/>
      <c r="S222" s="222"/>
      <c r="T222" s="222"/>
      <c r="U222" s="222"/>
      <c r="V222" s="222"/>
      <c r="W222" s="222" t="s">
        <v>245</v>
      </c>
    </row>
    <row r="223" spans="1:23" hidden="1">
      <c r="N223" s="172"/>
    </row>
    <row r="224" spans="1:23" hidden="1">
      <c r="N224" s="172"/>
    </row>
    <row r="225" spans="1:23" hidden="1">
      <c r="N225" s="172"/>
    </row>
    <row r="226" spans="1:23" hidden="1">
      <c r="N226" s="172"/>
    </row>
    <row r="227" spans="1:23" hidden="1">
      <c r="N227" s="172"/>
    </row>
    <row r="228" spans="1:23" hidden="1">
      <c r="A228" s="222"/>
      <c r="B228" s="222"/>
      <c r="C228" s="222" t="s">
        <v>1455</v>
      </c>
      <c r="D228" s="222"/>
      <c r="E228" s="222"/>
      <c r="F228" s="222"/>
      <c r="G228" s="222"/>
      <c r="H228" s="222"/>
      <c r="I228" s="222"/>
      <c r="J228" s="222"/>
      <c r="K228" s="222"/>
      <c r="L228" s="222"/>
      <c r="M228" s="222"/>
      <c r="N228" s="188"/>
      <c r="O228" s="222"/>
      <c r="P228" s="222"/>
      <c r="Q228" s="222"/>
      <c r="R228" s="222"/>
      <c r="S228" s="222"/>
      <c r="T228" s="222"/>
      <c r="U228" s="222"/>
      <c r="V228" s="222"/>
      <c r="W228" s="222"/>
    </row>
    <row r="229" spans="1:23" hidden="1">
      <c r="A229" s="222"/>
      <c r="B229" s="222"/>
      <c r="C229" s="222"/>
      <c r="D229" s="222"/>
      <c r="E229" s="222"/>
      <c r="F229" s="222" t="s">
        <v>941</v>
      </c>
      <c r="G229" s="222" t="s">
        <v>1095</v>
      </c>
      <c r="H229" s="222" t="s">
        <v>1096</v>
      </c>
      <c r="I229" s="222" t="s">
        <v>1097</v>
      </c>
      <c r="J229" s="222" t="s">
        <v>1098</v>
      </c>
      <c r="K229" s="222" t="s">
        <v>321</v>
      </c>
      <c r="L229" s="222" t="s">
        <v>322</v>
      </c>
      <c r="M229" s="222" t="s">
        <v>323</v>
      </c>
      <c r="N229" s="222" t="s">
        <v>1608</v>
      </c>
      <c r="O229" s="222" t="s">
        <v>1609</v>
      </c>
      <c r="P229" s="222" t="s">
        <v>1570</v>
      </c>
      <c r="Q229" s="222" t="s">
        <v>107</v>
      </c>
      <c r="R229" s="222" t="s">
        <v>184</v>
      </c>
      <c r="S229" s="222" t="s">
        <v>1610</v>
      </c>
      <c r="T229" s="222" t="s">
        <v>1611</v>
      </c>
      <c r="U229" s="222" t="s">
        <v>1612</v>
      </c>
      <c r="V229" s="222"/>
      <c r="W229" s="222"/>
    </row>
    <row r="230" spans="1:23" hidden="1">
      <c r="A230" s="222"/>
      <c r="B230" s="222"/>
      <c r="C230" s="222"/>
      <c r="D230" s="222"/>
      <c r="E230" s="222" t="s">
        <v>1456</v>
      </c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</row>
    <row r="231" spans="1:23" hidden="1">
      <c r="A231" s="222"/>
      <c r="B231" s="222"/>
      <c r="C231" s="222" t="s">
        <v>242</v>
      </c>
      <c r="D231" s="222" t="s">
        <v>819</v>
      </c>
      <c r="E231" s="222" t="s">
        <v>858</v>
      </c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 t="s">
        <v>241</v>
      </c>
      <c r="W231" s="222" t="s">
        <v>243</v>
      </c>
    </row>
    <row r="232" spans="1:23" hidden="1">
      <c r="A232" s="222"/>
      <c r="B232" s="222"/>
      <c r="C232" s="222" t="s">
        <v>461</v>
      </c>
      <c r="D232" s="130"/>
      <c r="E232" s="134" t="s">
        <v>1775</v>
      </c>
      <c r="F232" s="133" t="str">
        <f>StartUp!G8</f>
        <v>01-Jul-2015</v>
      </c>
      <c r="G232" s="133" t="str">
        <f>StartUp!G10</f>
        <v>01-Apr-2015</v>
      </c>
      <c r="H232" s="133" t="str">
        <f>StartUp!G10</f>
        <v>01-Apr-2015</v>
      </c>
      <c r="I232" s="133" t="str">
        <f>StartUp!G10</f>
        <v>01-Apr-2015</v>
      </c>
      <c r="J232" s="133" t="str">
        <f>StartUp!G10</f>
        <v>01-Apr-2015</v>
      </c>
      <c r="K232" s="133" t="str">
        <f>StartUp!G10</f>
        <v>01-Apr-2015</v>
      </c>
      <c r="L232" s="133" t="str">
        <f>StartUp!G10</f>
        <v>01-Apr-2015</v>
      </c>
      <c r="M232" s="133" t="str">
        <f>StartUp!G10</f>
        <v>01-Apr-2015</v>
      </c>
      <c r="N232" s="133" t="str">
        <f>StartUp!G$10</f>
        <v>01-Apr-2015</v>
      </c>
      <c r="O232" s="133" t="str">
        <f>StartUp!G8</f>
        <v>01-Jul-2015</v>
      </c>
      <c r="P232" s="133" t="str">
        <f>StartUp!G8</f>
        <v>01-Jul-2015</v>
      </c>
      <c r="Q232" s="133" t="str">
        <f>StartUp!G8</f>
        <v>01-Jul-2015</v>
      </c>
      <c r="R232" s="133" t="str">
        <f>StartUp!G10</f>
        <v>01-Apr-2015</v>
      </c>
      <c r="S232" s="133" t="str">
        <f>StartUp!G10</f>
        <v>01-Apr-2015</v>
      </c>
      <c r="T232" s="133" t="str">
        <f>StartUp!G8</f>
        <v>01-Jul-2015</v>
      </c>
      <c r="U232" s="133" t="str">
        <f>StartUp!G8</f>
        <v>01-Jul-2015</v>
      </c>
      <c r="V232" s="130"/>
      <c r="W232" s="222"/>
    </row>
    <row r="233" spans="1:23" hidden="1">
      <c r="A233" s="222"/>
      <c r="B233" s="222"/>
      <c r="C233" s="222" t="s">
        <v>460</v>
      </c>
      <c r="D233" s="130"/>
      <c r="E233" s="134" t="s">
        <v>1776</v>
      </c>
      <c r="F233" s="133">
        <f>StartUp!G9</f>
        <v>0</v>
      </c>
      <c r="G233" s="133">
        <f>StartUp!G9</f>
        <v>0</v>
      </c>
      <c r="H233" s="133">
        <f>StartUp!G9</f>
        <v>0</v>
      </c>
      <c r="I233" s="133">
        <f>StartUp!G9</f>
        <v>0</v>
      </c>
      <c r="J233" s="133">
        <f>StartUp!G9</f>
        <v>0</v>
      </c>
      <c r="K233" s="133">
        <f>StartUp!G9</f>
        <v>0</v>
      </c>
      <c r="L233" s="133">
        <f>StartUp!G9</f>
        <v>0</v>
      </c>
      <c r="M233" s="133">
        <f>StartUp!G9</f>
        <v>0</v>
      </c>
      <c r="N233" s="133">
        <f>StartUp!G$9</f>
        <v>0</v>
      </c>
      <c r="O233" s="133">
        <f>StartUp!G9</f>
        <v>0</v>
      </c>
      <c r="P233" s="133">
        <f>StartUp!G9</f>
        <v>0</v>
      </c>
      <c r="Q233" s="133">
        <f>StartUp!G9</f>
        <v>0</v>
      </c>
      <c r="R233" s="133">
        <f>StartUp!G9</f>
        <v>0</v>
      </c>
      <c r="S233" s="133">
        <f>StartUp!G9</f>
        <v>0</v>
      </c>
      <c r="T233" s="133">
        <f>StartUp!G9</f>
        <v>0</v>
      </c>
      <c r="U233" s="133">
        <f>StartUp!G9</f>
        <v>0</v>
      </c>
      <c r="V233" s="130"/>
      <c r="W233" s="222"/>
    </row>
    <row r="234" spans="1:23" hidden="1">
      <c r="A234" s="222"/>
      <c r="B234" s="222"/>
      <c r="C234" s="222" t="s">
        <v>241</v>
      </c>
      <c r="N234" s="172"/>
      <c r="W234" s="222"/>
    </row>
    <row r="235" spans="1:23">
      <c r="A235" s="222"/>
      <c r="B235" s="222" t="s">
        <v>1748</v>
      </c>
      <c r="C235" s="219"/>
      <c r="D235" s="14"/>
      <c r="E235" s="28"/>
      <c r="F235" s="61"/>
      <c r="G235" s="61"/>
      <c r="H235" s="61"/>
      <c r="I235" s="61"/>
      <c r="J235" s="61"/>
      <c r="K235" s="61"/>
      <c r="L235" s="61"/>
      <c r="M235" s="61"/>
      <c r="N235" s="62">
        <f>H235+I235-J235-K235-L235+M235</f>
        <v>0</v>
      </c>
      <c r="O235" s="61"/>
      <c r="P235" s="61"/>
      <c r="Q235" s="61"/>
      <c r="R235" s="61"/>
      <c r="S235" s="61"/>
      <c r="T235" s="61"/>
      <c r="U235" s="61"/>
      <c r="W235" s="222"/>
    </row>
    <row r="236" spans="1:23" hidden="1">
      <c r="A236" s="222"/>
      <c r="B236" s="222"/>
      <c r="C236" s="222" t="s">
        <v>241</v>
      </c>
      <c r="N236" s="172"/>
      <c r="W236" s="222"/>
    </row>
    <row r="237" spans="1:23" hidden="1">
      <c r="A237" s="222"/>
      <c r="B237" s="222"/>
      <c r="C237" s="222" t="s">
        <v>244</v>
      </c>
      <c r="D237" s="222"/>
      <c r="E237" s="222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 t="s">
        <v>245</v>
      </c>
    </row>
    <row r="238" spans="1:23" hidden="1">
      <c r="N238" s="172"/>
    </row>
    <row r="239" spans="1:23" hidden="1">
      <c r="N239" s="172"/>
    </row>
    <row r="240" spans="1:23" hidden="1">
      <c r="N240" s="172"/>
    </row>
    <row r="241" spans="1:23" hidden="1">
      <c r="N241" s="172"/>
    </row>
    <row r="242" spans="1:23" hidden="1">
      <c r="N242" s="172"/>
    </row>
    <row r="243" spans="1:23" hidden="1">
      <c r="N243" s="172"/>
    </row>
    <row r="244" spans="1:23" hidden="1">
      <c r="A244" s="222"/>
      <c r="B244" s="222"/>
      <c r="C244" s="222" t="s">
        <v>1457</v>
      </c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</row>
    <row r="245" spans="1:23" hidden="1">
      <c r="A245" s="222"/>
      <c r="B245" s="222"/>
      <c r="C245" s="222"/>
      <c r="D245" s="222"/>
      <c r="E245" s="222"/>
      <c r="F245" s="222" t="s">
        <v>941</v>
      </c>
      <c r="G245" s="222" t="s">
        <v>1095</v>
      </c>
      <c r="H245" s="222" t="s">
        <v>1096</v>
      </c>
      <c r="I245" s="222" t="s">
        <v>1097</v>
      </c>
      <c r="J245" s="222" t="s">
        <v>1098</v>
      </c>
      <c r="K245" s="222" t="s">
        <v>321</v>
      </c>
      <c r="L245" s="222" t="s">
        <v>322</v>
      </c>
      <c r="M245" s="222" t="s">
        <v>323</v>
      </c>
      <c r="N245" s="222" t="s">
        <v>1608</v>
      </c>
      <c r="O245" s="222" t="s">
        <v>1609</v>
      </c>
      <c r="P245" s="222" t="s">
        <v>1570</v>
      </c>
      <c r="Q245" s="222" t="s">
        <v>107</v>
      </c>
      <c r="R245" s="222" t="s">
        <v>184</v>
      </c>
      <c r="S245" s="222" t="s">
        <v>1610</v>
      </c>
      <c r="T245" s="222" t="s">
        <v>1611</v>
      </c>
      <c r="U245" s="222" t="s">
        <v>1612</v>
      </c>
      <c r="V245" s="222"/>
      <c r="W245" s="222"/>
    </row>
    <row r="246" spans="1:23" hidden="1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</row>
    <row r="247" spans="1:23" hidden="1">
      <c r="A247" s="222"/>
      <c r="B247" s="222"/>
      <c r="C247" s="222" t="s">
        <v>242</v>
      </c>
      <c r="D247" s="222" t="s">
        <v>819</v>
      </c>
      <c r="E247" s="222" t="s">
        <v>819</v>
      </c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 t="s">
        <v>241</v>
      </c>
      <c r="W247" s="222" t="s">
        <v>243</v>
      </c>
    </row>
    <row r="248" spans="1:23" hidden="1">
      <c r="A248" s="222"/>
      <c r="B248" s="222"/>
      <c r="C248" s="222" t="s">
        <v>461</v>
      </c>
      <c r="D248" s="130"/>
      <c r="E248" s="134" t="s">
        <v>1775</v>
      </c>
      <c r="F248" s="133" t="str">
        <f>StartUp!G8</f>
        <v>01-Jul-2015</v>
      </c>
      <c r="G248" s="133" t="str">
        <f>StartUp!G10</f>
        <v>01-Apr-2015</v>
      </c>
      <c r="H248" s="133" t="str">
        <f>StartUp!G10</f>
        <v>01-Apr-2015</v>
      </c>
      <c r="I248" s="133" t="str">
        <f>StartUp!G10</f>
        <v>01-Apr-2015</v>
      </c>
      <c r="J248" s="133" t="str">
        <f>StartUp!G10</f>
        <v>01-Apr-2015</v>
      </c>
      <c r="K248" s="133" t="str">
        <f>StartUp!G10</f>
        <v>01-Apr-2015</v>
      </c>
      <c r="L248" s="133" t="str">
        <f>StartUp!G10</f>
        <v>01-Apr-2015</v>
      </c>
      <c r="M248" s="133" t="str">
        <f>StartUp!G10</f>
        <v>01-Apr-2015</v>
      </c>
      <c r="N248" s="133" t="str">
        <f>StartUp!G$10</f>
        <v>01-Apr-2015</v>
      </c>
      <c r="O248" s="133" t="str">
        <f>StartUp!G8</f>
        <v>01-Jul-2015</v>
      </c>
      <c r="P248" s="133" t="str">
        <f>StartUp!G8</f>
        <v>01-Jul-2015</v>
      </c>
      <c r="Q248" s="133" t="str">
        <f>StartUp!G8</f>
        <v>01-Jul-2015</v>
      </c>
      <c r="R248" s="133" t="str">
        <f>StartUp!G10</f>
        <v>01-Apr-2015</v>
      </c>
      <c r="S248" s="133" t="str">
        <f>StartUp!G10</f>
        <v>01-Apr-2015</v>
      </c>
      <c r="T248" s="133" t="str">
        <f>StartUp!G8</f>
        <v>01-Jul-2015</v>
      </c>
      <c r="U248" s="133" t="str">
        <f>StartUp!G8</f>
        <v>01-Jul-2015</v>
      </c>
      <c r="V248" s="130"/>
      <c r="W248" s="222"/>
    </row>
    <row r="249" spans="1:23" hidden="1">
      <c r="A249" s="222"/>
      <c r="B249" s="222"/>
      <c r="C249" s="222" t="s">
        <v>460</v>
      </c>
      <c r="D249" s="130"/>
      <c r="E249" s="134" t="s">
        <v>1776</v>
      </c>
      <c r="F249" s="133">
        <f>StartUp!G9</f>
        <v>0</v>
      </c>
      <c r="G249" s="133">
        <f>StartUp!G9</f>
        <v>0</v>
      </c>
      <c r="H249" s="133">
        <f>StartUp!G9</f>
        <v>0</v>
      </c>
      <c r="I249" s="133">
        <f>StartUp!G9</f>
        <v>0</v>
      </c>
      <c r="J249" s="133">
        <f>StartUp!G9</f>
        <v>0</v>
      </c>
      <c r="K249" s="133">
        <f>StartUp!G9</f>
        <v>0</v>
      </c>
      <c r="L249" s="133">
        <f>StartUp!G9</f>
        <v>0</v>
      </c>
      <c r="M249" s="133">
        <f>StartUp!G9</f>
        <v>0</v>
      </c>
      <c r="N249" s="133">
        <f>StartUp!G$9</f>
        <v>0</v>
      </c>
      <c r="O249" s="133">
        <f>StartUp!G9</f>
        <v>0</v>
      </c>
      <c r="P249" s="133">
        <f>StartUp!G9</f>
        <v>0</v>
      </c>
      <c r="Q249" s="133">
        <f>StartUp!G9</f>
        <v>0</v>
      </c>
      <c r="R249" s="133">
        <f>StartUp!G9</f>
        <v>0</v>
      </c>
      <c r="S249" s="133">
        <f>StartUp!G9</f>
        <v>0</v>
      </c>
      <c r="T249" s="133">
        <f>StartUp!G9</f>
        <v>0</v>
      </c>
      <c r="U249" s="133">
        <f>StartUp!G9</f>
        <v>0</v>
      </c>
      <c r="V249" s="130"/>
      <c r="W249" s="222"/>
    </row>
    <row r="250" spans="1:23" hidden="1">
      <c r="A250" s="222"/>
      <c r="B250" s="222"/>
      <c r="C250" s="222" t="s">
        <v>241</v>
      </c>
      <c r="N250" s="172"/>
      <c r="W250" s="222"/>
    </row>
    <row r="251" spans="1:23">
      <c r="A251" s="222"/>
      <c r="B251" s="222" t="s">
        <v>1384</v>
      </c>
      <c r="C251" s="222"/>
      <c r="D251" s="14"/>
      <c r="E251" s="14" t="s">
        <v>1458</v>
      </c>
      <c r="F251" s="62">
        <f>F143+F148+F215</f>
        <v>0</v>
      </c>
      <c r="G251" s="62">
        <f t="shared" ref="G251:M251" si="34">G143+G148+G215</f>
        <v>0</v>
      </c>
      <c r="H251" s="62">
        <f t="shared" si="34"/>
        <v>0</v>
      </c>
      <c r="I251" s="62">
        <f t="shared" si="34"/>
        <v>0</v>
      </c>
      <c r="J251" s="62">
        <f t="shared" si="34"/>
        <v>0</v>
      </c>
      <c r="K251" s="62">
        <f t="shared" si="34"/>
        <v>0</v>
      </c>
      <c r="L251" s="62">
        <f t="shared" si="34"/>
        <v>0</v>
      </c>
      <c r="M251" s="62">
        <f t="shared" si="34"/>
        <v>0</v>
      </c>
      <c r="N251" s="62">
        <f t="shared" ref="N251:N264" si="35">H251+I251-J251-K251-L251+M251</f>
        <v>0</v>
      </c>
      <c r="O251" s="62">
        <f t="shared" ref="O251:U251" si="36">O143+O148+O215</f>
        <v>0</v>
      </c>
      <c r="P251" s="62">
        <f t="shared" si="36"/>
        <v>0</v>
      </c>
      <c r="Q251" s="62">
        <f t="shared" si="36"/>
        <v>0</v>
      </c>
      <c r="R251" s="62">
        <f t="shared" si="36"/>
        <v>0</v>
      </c>
      <c r="S251" s="62">
        <f t="shared" si="36"/>
        <v>0</v>
      </c>
      <c r="T251" s="62">
        <f t="shared" si="36"/>
        <v>0</v>
      </c>
      <c r="U251" s="62">
        <f t="shared" si="36"/>
        <v>0</v>
      </c>
      <c r="W251" s="222"/>
    </row>
    <row r="252" spans="1:23" ht="30">
      <c r="A252" s="222"/>
      <c r="B252" s="222" t="s">
        <v>397</v>
      </c>
      <c r="C252" s="222"/>
      <c r="D252" s="14"/>
      <c r="E252" s="14" t="s">
        <v>1459</v>
      </c>
      <c r="F252" s="61"/>
      <c r="G252" s="61"/>
      <c r="H252" s="61"/>
      <c r="I252" s="61"/>
      <c r="J252" s="61"/>
      <c r="K252" s="61"/>
      <c r="L252" s="61"/>
      <c r="M252" s="61"/>
      <c r="N252" s="62">
        <f t="shared" si="35"/>
        <v>0</v>
      </c>
      <c r="O252" s="61"/>
      <c r="P252" s="61"/>
      <c r="Q252" s="61"/>
      <c r="R252" s="61"/>
      <c r="S252" s="61"/>
      <c r="T252" s="61"/>
      <c r="U252" s="61"/>
      <c r="W252" s="222"/>
    </row>
    <row r="253" spans="1:23">
      <c r="A253" s="222"/>
      <c r="B253" s="222" t="s">
        <v>398</v>
      </c>
      <c r="C253" s="222"/>
      <c r="D253" s="269" t="s">
        <v>499</v>
      </c>
      <c r="E253" s="14" t="s">
        <v>1867</v>
      </c>
      <c r="F253" s="61"/>
      <c r="G253" s="61"/>
      <c r="H253" s="61"/>
      <c r="I253" s="61"/>
      <c r="J253" s="61"/>
      <c r="K253" s="61"/>
      <c r="L253" s="61"/>
      <c r="M253" s="61"/>
      <c r="N253" s="62">
        <f t="shared" si="35"/>
        <v>0</v>
      </c>
      <c r="O253" s="61"/>
      <c r="P253" s="61"/>
      <c r="Q253" s="61"/>
      <c r="R253" s="61"/>
      <c r="S253" s="61"/>
      <c r="T253" s="61"/>
      <c r="U253" s="61"/>
      <c r="W253" s="222"/>
    </row>
    <row r="254" spans="1:23">
      <c r="A254" s="222"/>
      <c r="B254" s="222" t="s">
        <v>399</v>
      </c>
      <c r="C254" s="222"/>
      <c r="D254" s="278"/>
      <c r="E254" s="14" t="s">
        <v>1868</v>
      </c>
      <c r="F254" s="61"/>
      <c r="G254" s="61"/>
      <c r="H254" s="61"/>
      <c r="I254" s="61"/>
      <c r="J254" s="61"/>
      <c r="K254" s="61"/>
      <c r="L254" s="61"/>
      <c r="M254" s="61"/>
      <c r="N254" s="62">
        <f t="shared" si="35"/>
        <v>0</v>
      </c>
      <c r="O254" s="61"/>
      <c r="P254" s="61"/>
      <c r="Q254" s="61"/>
      <c r="R254" s="61"/>
      <c r="S254" s="61"/>
      <c r="T254" s="61"/>
      <c r="U254" s="61"/>
      <c r="W254" s="222"/>
    </row>
    <row r="255" spans="1:23" ht="30">
      <c r="A255" s="222"/>
      <c r="B255" s="222" t="s">
        <v>400</v>
      </c>
      <c r="C255" s="222"/>
      <c r="D255" s="278"/>
      <c r="E255" s="14" t="s">
        <v>1869</v>
      </c>
      <c r="F255" s="61"/>
      <c r="G255" s="61"/>
      <c r="H255" s="61"/>
      <c r="I255" s="61"/>
      <c r="J255" s="61"/>
      <c r="K255" s="61"/>
      <c r="L255" s="61"/>
      <c r="M255" s="61"/>
      <c r="N255" s="62">
        <f t="shared" si="35"/>
        <v>0</v>
      </c>
      <c r="O255" s="61"/>
      <c r="P255" s="61"/>
      <c r="Q255" s="61"/>
      <c r="R255" s="61"/>
      <c r="S255" s="61"/>
      <c r="T255" s="61"/>
      <c r="U255" s="61"/>
      <c r="W255" s="222"/>
    </row>
    <row r="256" spans="1:23" ht="30">
      <c r="A256" s="222"/>
      <c r="B256" s="222" t="s">
        <v>1633</v>
      </c>
      <c r="C256" s="222"/>
      <c r="D256" s="278"/>
      <c r="E256" s="14" t="s">
        <v>1870</v>
      </c>
      <c r="F256" s="61"/>
      <c r="G256" s="61"/>
      <c r="H256" s="61"/>
      <c r="I256" s="61"/>
      <c r="J256" s="61"/>
      <c r="K256" s="61"/>
      <c r="L256" s="61"/>
      <c r="M256" s="61"/>
      <c r="N256" s="62">
        <f t="shared" si="35"/>
        <v>0</v>
      </c>
      <c r="O256" s="61"/>
      <c r="P256" s="61"/>
      <c r="Q256" s="61"/>
      <c r="R256" s="61"/>
      <c r="S256" s="61"/>
      <c r="T256" s="61"/>
      <c r="U256" s="61"/>
      <c r="W256" s="222"/>
    </row>
    <row r="257" spans="1:23" ht="30">
      <c r="A257" s="222"/>
      <c r="B257" s="222" t="s">
        <v>1131</v>
      </c>
      <c r="C257" s="222"/>
      <c r="D257" s="278"/>
      <c r="E257" s="14" t="s">
        <v>1871</v>
      </c>
      <c r="F257" s="61"/>
      <c r="G257" s="61"/>
      <c r="H257" s="61"/>
      <c r="I257" s="61"/>
      <c r="J257" s="61"/>
      <c r="K257" s="61"/>
      <c r="L257" s="61"/>
      <c r="M257" s="61"/>
      <c r="N257" s="62">
        <f t="shared" si="35"/>
        <v>0</v>
      </c>
      <c r="O257" s="61"/>
      <c r="P257" s="61"/>
      <c r="Q257" s="61"/>
      <c r="R257" s="61"/>
      <c r="S257" s="61"/>
      <c r="T257" s="61"/>
      <c r="U257" s="61"/>
      <c r="W257" s="222"/>
    </row>
    <row r="258" spans="1:23">
      <c r="A258" s="222"/>
      <c r="B258" s="141" t="s">
        <v>1132</v>
      </c>
      <c r="C258" s="222"/>
      <c r="D258" s="278"/>
      <c r="E258" s="14" t="s">
        <v>1872</v>
      </c>
      <c r="F258" s="61"/>
      <c r="G258" s="61"/>
      <c r="H258" s="61"/>
      <c r="I258" s="61"/>
      <c r="J258" s="61"/>
      <c r="K258" s="61"/>
      <c r="L258" s="61"/>
      <c r="M258" s="61"/>
      <c r="N258" s="62">
        <f t="shared" si="35"/>
        <v>0</v>
      </c>
      <c r="O258" s="61"/>
      <c r="P258" s="61"/>
      <c r="Q258" s="61"/>
      <c r="R258" s="61"/>
      <c r="S258" s="61"/>
      <c r="T258" s="61"/>
      <c r="U258" s="61"/>
      <c r="W258" s="222"/>
    </row>
    <row r="259" spans="1:23">
      <c r="A259" s="222"/>
      <c r="B259" s="222" t="s">
        <v>1323</v>
      </c>
      <c r="C259" s="222"/>
      <c r="D259" s="278"/>
      <c r="E259" s="14" t="s">
        <v>1873</v>
      </c>
      <c r="F259" s="89"/>
      <c r="G259" s="89"/>
      <c r="H259" s="89"/>
      <c r="I259" s="89"/>
      <c r="J259" s="89"/>
      <c r="K259" s="89"/>
      <c r="L259" s="89"/>
      <c r="M259" s="89"/>
      <c r="N259" s="62">
        <f t="shared" si="35"/>
        <v>0</v>
      </c>
      <c r="O259" s="89"/>
      <c r="P259" s="89"/>
      <c r="Q259" s="89"/>
      <c r="R259" s="89"/>
      <c r="S259" s="89"/>
      <c r="T259" s="89"/>
      <c r="U259" s="89"/>
      <c r="W259" s="222"/>
    </row>
    <row r="260" spans="1:23">
      <c r="A260" s="222"/>
      <c r="B260" s="222" t="s">
        <v>410</v>
      </c>
      <c r="C260" s="222"/>
      <c r="D260" s="278"/>
      <c r="E260" s="78" t="s">
        <v>454</v>
      </c>
      <c r="F260" s="62">
        <f>F261+F262+F263+F264</f>
        <v>0</v>
      </c>
      <c r="G260" s="62">
        <f t="shared" ref="G260:U260" si="37">G261+G262+G263+G264</f>
        <v>0</v>
      </c>
      <c r="H260" s="62">
        <f t="shared" si="37"/>
        <v>0</v>
      </c>
      <c r="I260" s="62">
        <f t="shared" si="37"/>
        <v>0</v>
      </c>
      <c r="J260" s="62">
        <f t="shared" si="37"/>
        <v>0</v>
      </c>
      <c r="K260" s="62">
        <f t="shared" si="37"/>
        <v>0</v>
      </c>
      <c r="L260" s="62">
        <f t="shared" si="37"/>
        <v>0</v>
      </c>
      <c r="M260" s="62">
        <f t="shared" si="37"/>
        <v>0</v>
      </c>
      <c r="N260" s="62">
        <f t="shared" si="35"/>
        <v>0</v>
      </c>
      <c r="O260" s="62">
        <f t="shared" si="37"/>
        <v>0</v>
      </c>
      <c r="P260" s="62">
        <f t="shared" si="37"/>
        <v>0</v>
      </c>
      <c r="Q260" s="62">
        <f t="shared" si="37"/>
        <v>0</v>
      </c>
      <c r="R260" s="62">
        <f t="shared" si="37"/>
        <v>0</v>
      </c>
      <c r="S260" s="62">
        <f t="shared" si="37"/>
        <v>0</v>
      </c>
      <c r="T260" s="62">
        <f t="shared" si="37"/>
        <v>0</v>
      </c>
      <c r="U260" s="62">
        <f t="shared" si="37"/>
        <v>0</v>
      </c>
      <c r="W260" s="222"/>
    </row>
    <row r="261" spans="1:23" ht="45">
      <c r="A261" s="222"/>
      <c r="B261" s="222" t="s">
        <v>1133</v>
      </c>
      <c r="C261" s="222"/>
      <c r="D261" s="278"/>
      <c r="E261" s="14" t="s">
        <v>937</v>
      </c>
      <c r="F261" s="61"/>
      <c r="G261" s="61"/>
      <c r="H261" s="61"/>
      <c r="I261" s="61"/>
      <c r="J261" s="61"/>
      <c r="K261" s="61"/>
      <c r="L261" s="61"/>
      <c r="M261" s="61"/>
      <c r="N261" s="62">
        <f t="shared" si="35"/>
        <v>0</v>
      </c>
      <c r="O261" s="61"/>
      <c r="P261" s="61"/>
      <c r="Q261" s="61"/>
      <c r="R261" s="61"/>
      <c r="S261" s="61"/>
      <c r="T261" s="61"/>
      <c r="U261" s="61"/>
      <c r="W261" s="222"/>
    </row>
    <row r="262" spans="1:23" ht="45">
      <c r="A262" s="222"/>
      <c r="B262" s="222" t="s">
        <v>1134</v>
      </c>
      <c r="C262" s="222"/>
      <c r="D262" s="278"/>
      <c r="E262" s="14" t="s">
        <v>496</v>
      </c>
      <c r="F262" s="61"/>
      <c r="G262" s="61"/>
      <c r="H262" s="61"/>
      <c r="I262" s="61"/>
      <c r="J262" s="61"/>
      <c r="K262" s="61"/>
      <c r="L262" s="61"/>
      <c r="M262" s="61"/>
      <c r="N262" s="62">
        <f t="shared" si="35"/>
        <v>0</v>
      </c>
      <c r="O262" s="61"/>
      <c r="P262" s="61"/>
      <c r="Q262" s="61"/>
      <c r="R262" s="61"/>
      <c r="S262" s="61"/>
      <c r="T262" s="61"/>
      <c r="U262" s="61"/>
      <c r="W262" s="222"/>
    </row>
    <row r="263" spans="1:23">
      <c r="A263" s="222"/>
      <c r="B263" s="222" t="s">
        <v>396</v>
      </c>
      <c r="C263" s="222"/>
      <c r="D263" s="278"/>
      <c r="E263" s="14" t="s">
        <v>497</v>
      </c>
      <c r="F263" s="61"/>
      <c r="G263" s="61"/>
      <c r="H263" s="61"/>
      <c r="I263" s="61"/>
      <c r="J263" s="61"/>
      <c r="K263" s="61"/>
      <c r="L263" s="61"/>
      <c r="M263" s="61"/>
      <c r="N263" s="62">
        <f t="shared" si="35"/>
        <v>0</v>
      </c>
      <c r="O263" s="61"/>
      <c r="P263" s="61"/>
      <c r="Q263" s="61"/>
      <c r="R263" s="61"/>
      <c r="S263" s="61"/>
      <c r="T263" s="61"/>
      <c r="U263" s="61"/>
      <c r="W263" s="222"/>
    </row>
    <row r="264" spans="1:23">
      <c r="A264" s="222"/>
      <c r="B264" s="222" t="s">
        <v>1749</v>
      </c>
      <c r="C264" s="222"/>
      <c r="D264" s="270"/>
      <c r="E264" s="12" t="s">
        <v>498</v>
      </c>
      <c r="F264" s="62">
        <f>SUM(F279:F280)</f>
        <v>0</v>
      </c>
      <c r="G264" s="62">
        <f t="shared" ref="G264:M264" si="38">SUM(G279:G280)</f>
        <v>0</v>
      </c>
      <c r="H264" s="62">
        <f t="shared" si="38"/>
        <v>0</v>
      </c>
      <c r="I264" s="62">
        <f t="shared" si="38"/>
        <v>0</v>
      </c>
      <c r="J264" s="62">
        <f t="shared" si="38"/>
        <v>0</v>
      </c>
      <c r="K264" s="62">
        <f t="shared" si="38"/>
        <v>0</v>
      </c>
      <c r="L264" s="62">
        <f t="shared" si="38"/>
        <v>0</v>
      </c>
      <c r="M264" s="62">
        <f t="shared" si="38"/>
        <v>0</v>
      </c>
      <c r="N264" s="62">
        <f t="shared" si="35"/>
        <v>0</v>
      </c>
      <c r="O264" s="62">
        <f t="shared" ref="O264:U264" si="39">SUM(O279:O280)</f>
        <v>0</v>
      </c>
      <c r="P264" s="62">
        <f t="shared" si="39"/>
        <v>0</v>
      </c>
      <c r="Q264" s="62">
        <f t="shared" si="39"/>
        <v>0</v>
      </c>
      <c r="R264" s="62">
        <f t="shared" si="39"/>
        <v>0</v>
      </c>
      <c r="S264" s="62">
        <f t="shared" si="39"/>
        <v>0</v>
      </c>
      <c r="T264" s="62">
        <f t="shared" si="39"/>
        <v>0</v>
      </c>
      <c r="U264" s="62">
        <f t="shared" si="39"/>
        <v>0</v>
      </c>
      <c r="W264" s="222"/>
    </row>
    <row r="265" spans="1:23" hidden="1">
      <c r="A265" s="222"/>
      <c r="B265" s="222"/>
      <c r="C265" s="222" t="s">
        <v>241</v>
      </c>
      <c r="W265" s="222"/>
    </row>
    <row r="266" spans="1:23" hidden="1">
      <c r="A266" s="222"/>
      <c r="B266" s="222"/>
      <c r="C266" s="222" t="s">
        <v>244</v>
      </c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 t="s">
        <v>245</v>
      </c>
    </row>
    <row r="267" spans="1:23" hidden="1"/>
    <row r="268" spans="1:23" hidden="1"/>
    <row r="269" spans="1:23" hidden="1"/>
    <row r="270" spans="1:23" hidden="1"/>
    <row r="271" spans="1:23" hidden="1"/>
    <row r="272" spans="1:23" hidden="1">
      <c r="A272" s="222"/>
      <c r="B272" s="222"/>
      <c r="C272" s="222" t="s">
        <v>500</v>
      </c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</row>
    <row r="273" spans="1:23" hidden="1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</row>
    <row r="274" spans="1:23" hidden="1">
      <c r="A274" s="222"/>
      <c r="B274" s="222"/>
      <c r="C274" s="222"/>
      <c r="D274" s="222"/>
      <c r="E274" s="222" t="s">
        <v>501</v>
      </c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</row>
    <row r="275" spans="1:23" hidden="1">
      <c r="A275" s="222"/>
      <c r="B275" s="222"/>
      <c r="C275" s="222" t="s">
        <v>242</v>
      </c>
      <c r="D275" s="222" t="s">
        <v>819</v>
      </c>
      <c r="E275" s="222" t="s">
        <v>858</v>
      </c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 t="s">
        <v>241</v>
      </c>
      <c r="W275" s="222" t="s">
        <v>243</v>
      </c>
    </row>
    <row r="276" spans="1:23" hidden="1">
      <c r="A276" s="222"/>
      <c r="B276" s="222"/>
      <c r="C276" s="222" t="s">
        <v>461</v>
      </c>
      <c r="D276" s="127"/>
      <c r="E276" s="129" t="s">
        <v>1775</v>
      </c>
      <c r="F276" s="133" t="str">
        <f>StartUp!G8</f>
        <v>01-Jul-2015</v>
      </c>
      <c r="G276" s="133" t="str">
        <f>StartUp!G10</f>
        <v>01-Apr-2015</v>
      </c>
      <c r="H276" s="133" t="str">
        <f>StartUp!G10</f>
        <v>01-Apr-2015</v>
      </c>
      <c r="I276" s="133" t="str">
        <f>StartUp!G10</f>
        <v>01-Apr-2015</v>
      </c>
      <c r="J276" s="133" t="str">
        <f>StartUp!G10</f>
        <v>01-Apr-2015</v>
      </c>
      <c r="K276" s="133" t="str">
        <f>StartUp!G10</f>
        <v>01-Apr-2015</v>
      </c>
      <c r="L276" s="133" t="str">
        <f>StartUp!G10</f>
        <v>01-Apr-2015</v>
      </c>
      <c r="M276" s="133" t="str">
        <f>StartUp!G10</f>
        <v>01-Apr-2015</v>
      </c>
      <c r="N276" s="133" t="str">
        <f>StartUp!G10</f>
        <v>01-Apr-2015</v>
      </c>
      <c r="O276" s="133" t="str">
        <f>StartUp!G8</f>
        <v>01-Jul-2015</v>
      </c>
      <c r="P276" s="133" t="str">
        <f>StartUp!G8</f>
        <v>01-Jul-2015</v>
      </c>
      <c r="Q276" s="133" t="str">
        <f>StartUp!G8</f>
        <v>01-Jul-2015</v>
      </c>
      <c r="R276" s="133" t="str">
        <f>StartUp!G10</f>
        <v>01-Apr-2015</v>
      </c>
      <c r="S276" s="133" t="str">
        <f>StartUp!G10</f>
        <v>01-Apr-2015</v>
      </c>
      <c r="T276" s="133" t="str">
        <f>StartUp!G8</f>
        <v>01-Jul-2015</v>
      </c>
      <c r="U276" s="133" t="str">
        <f>StartUp!G8</f>
        <v>01-Jul-2015</v>
      </c>
      <c r="V276" s="127"/>
      <c r="W276" s="222"/>
    </row>
    <row r="277" spans="1:23" hidden="1">
      <c r="A277" s="222"/>
      <c r="B277" s="222"/>
      <c r="C277" s="222" t="s">
        <v>460</v>
      </c>
      <c r="D277" s="127"/>
      <c r="E277" s="129" t="s">
        <v>1776</v>
      </c>
      <c r="F277" s="133">
        <f>StartUp!G9</f>
        <v>0</v>
      </c>
      <c r="G277" s="133">
        <f>StartUp!G9</f>
        <v>0</v>
      </c>
      <c r="H277" s="133">
        <f>StartUp!G9</f>
        <v>0</v>
      </c>
      <c r="I277" s="133">
        <f>StartUp!G9</f>
        <v>0</v>
      </c>
      <c r="J277" s="133">
        <f>StartUp!G9</f>
        <v>0</v>
      </c>
      <c r="K277" s="133">
        <f>StartUp!G9</f>
        <v>0</v>
      </c>
      <c r="L277" s="133">
        <f>StartUp!G9</f>
        <v>0</v>
      </c>
      <c r="M277" s="133">
        <f>StartUp!G9</f>
        <v>0</v>
      </c>
      <c r="N277" s="133">
        <f>StartUp!G9</f>
        <v>0</v>
      </c>
      <c r="O277" s="133">
        <f>StartUp!G9</f>
        <v>0</v>
      </c>
      <c r="P277" s="133">
        <f>StartUp!G9</f>
        <v>0</v>
      </c>
      <c r="Q277" s="133">
        <f>StartUp!G9</f>
        <v>0</v>
      </c>
      <c r="R277" s="133">
        <f>StartUp!G9</f>
        <v>0</v>
      </c>
      <c r="S277" s="133">
        <f>StartUp!G9</f>
        <v>0</v>
      </c>
      <c r="T277" s="133">
        <f>StartUp!G9</f>
        <v>0</v>
      </c>
      <c r="U277" s="133">
        <f>StartUp!G9</f>
        <v>0</v>
      </c>
      <c r="V277" s="127"/>
      <c r="W277" s="222"/>
    </row>
    <row r="278" spans="1:23" hidden="1">
      <c r="A278" s="222"/>
      <c r="B278" s="222"/>
      <c r="C278" s="222" t="s">
        <v>241</v>
      </c>
      <c r="W278" s="222"/>
    </row>
    <row r="279" spans="1:23">
      <c r="A279" s="222"/>
      <c r="B279" s="222" t="s">
        <v>1749</v>
      </c>
      <c r="C279" s="219"/>
      <c r="D279" s="14"/>
      <c r="E279" s="28"/>
      <c r="F279" s="61"/>
      <c r="G279" s="61"/>
      <c r="H279" s="61"/>
      <c r="I279" s="61"/>
      <c r="J279" s="61"/>
      <c r="K279" s="61"/>
      <c r="L279" s="61"/>
      <c r="M279" s="61"/>
      <c r="N279" s="62">
        <f>H279+I279-J279-K279-L279+M279</f>
        <v>0</v>
      </c>
      <c r="O279" s="61"/>
      <c r="P279" s="61"/>
      <c r="Q279" s="61"/>
      <c r="R279" s="61"/>
      <c r="S279" s="61"/>
      <c r="T279" s="61"/>
      <c r="U279" s="61"/>
      <c r="W279" s="222"/>
    </row>
    <row r="280" spans="1:23" hidden="1">
      <c r="A280" s="222"/>
      <c r="B280" s="222"/>
      <c r="C280" s="222" t="s">
        <v>241</v>
      </c>
      <c r="W280" s="222"/>
    </row>
    <row r="281" spans="1:23" hidden="1">
      <c r="A281" s="222"/>
      <c r="B281" s="222"/>
      <c r="C281" s="222" t="s">
        <v>244</v>
      </c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 t="s">
        <v>245</v>
      </c>
    </row>
    <row r="282" spans="1:23" hidden="1"/>
    <row r="283" spans="1:23" hidden="1"/>
    <row r="284" spans="1:23" hidden="1"/>
    <row r="285" spans="1:23" hidden="1"/>
    <row r="286" spans="1:23" hidden="1"/>
    <row r="287" spans="1:23" hidden="1"/>
    <row r="288" spans="1:23" hidden="1">
      <c r="A288" s="222"/>
      <c r="B288" s="222"/>
      <c r="C288" s="222" t="s">
        <v>502</v>
      </c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</row>
    <row r="289" spans="1:23" hidden="1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</row>
    <row r="290" spans="1:23" hidden="1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</row>
    <row r="291" spans="1:23" hidden="1">
      <c r="A291" s="222"/>
      <c r="B291" s="222"/>
      <c r="C291" s="222" t="s">
        <v>242</v>
      </c>
      <c r="D291" s="222" t="s">
        <v>819</v>
      </c>
      <c r="E291" s="222" t="s">
        <v>819</v>
      </c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 t="s">
        <v>241</v>
      </c>
      <c r="W291" s="222" t="s">
        <v>243</v>
      </c>
    </row>
    <row r="292" spans="1:23" hidden="1">
      <c r="A292" s="222"/>
      <c r="B292" s="222"/>
      <c r="C292" s="222" t="s">
        <v>461</v>
      </c>
      <c r="D292" s="127"/>
      <c r="E292" s="129" t="s">
        <v>1775</v>
      </c>
      <c r="F292" s="133" t="str">
        <f>StartUp!G8</f>
        <v>01-Jul-2015</v>
      </c>
      <c r="G292" s="133" t="str">
        <f>StartUp!G10</f>
        <v>01-Apr-2015</v>
      </c>
      <c r="H292" s="133" t="str">
        <f>StartUp!G10</f>
        <v>01-Apr-2015</v>
      </c>
      <c r="I292" s="133" t="str">
        <f>StartUp!G10</f>
        <v>01-Apr-2015</v>
      </c>
      <c r="J292" s="133" t="str">
        <f>StartUp!G10</f>
        <v>01-Apr-2015</v>
      </c>
      <c r="K292" s="133" t="str">
        <f>StartUp!G10</f>
        <v>01-Apr-2015</v>
      </c>
      <c r="L292" s="133" t="str">
        <f>StartUp!G10</f>
        <v>01-Apr-2015</v>
      </c>
      <c r="M292" s="133" t="str">
        <f>StartUp!G10</f>
        <v>01-Apr-2015</v>
      </c>
      <c r="N292" s="133" t="str">
        <f>StartUp!G10</f>
        <v>01-Apr-2015</v>
      </c>
      <c r="O292" s="133" t="str">
        <f>StartUp!G8</f>
        <v>01-Jul-2015</v>
      </c>
      <c r="P292" s="133" t="str">
        <f>StartUp!G8</f>
        <v>01-Jul-2015</v>
      </c>
      <c r="Q292" s="133" t="str">
        <f>StartUp!G8</f>
        <v>01-Jul-2015</v>
      </c>
      <c r="R292" s="133" t="str">
        <f>StartUp!G10</f>
        <v>01-Apr-2015</v>
      </c>
      <c r="S292" s="133" t="str">
        <f>StartUp!G10</f>
        <v>01-Apr-2015</v>
      </c>
      <c r="T292" s="133" t="str">
        <f>StartUp!G8</f>
        <v>01-Jul-2015</v>
      </c>
      <c r="U292" s="133" t="str">
        <f>StartUp!G8</f>
        <v>01-Jul-2015</v>
      </c>
      <c r="V292" s="127"/>
      <c r="W292" s="222"/>
    </row>
    <row r="293" spans="1:23" hidden="1">
      <c r="A293" s="222"/>
      <c r="B293" s="222"/>
      <c r="C293" s="222" t="s">
        <v>460</v>
      </c>
      <c r="D293" s="127"/>
      <c r="E293" s="129" t="s">
        <v>1776</v>
      </c>
      <c r="F293" s="133">
        <f>StartUp!G9</f>
        <v>0</v>
      </c>
      <c r="G293" s="133">
        <f>StartUp!G9</f>
        <v>0</v>
      </c>
      <c r="H293" s="133">
        <f>StartUp!G9</f>
        <v>0</v>
      </c>
      <c r="I293" s="133">
        <f>StartUp!G9</f>
        <v>0</v>
      </c>
      <c r="J293" s="133">
        <f>StartUp!G9</f>
        <v>0</v>
      </c>
      <c r="K293" s="133">
        <f>StartUp!G9</f>
        <v>0</v>
      </c>
      <c r="L293" s="133">
        <f>StartUp!G9</f>
        <v>0</v>
      </c>
      <c r="M293" s="133">
        <f>StartUp!G9</f>
        <v>0</v>
      </c>
      <c r="N293" s="133">
        <f>StartUp!G9</f>
        <v>0</v>
      </c>
      <c r="O293" s="133">
        <f>StartUp!G9</f>
        <v>0</v>
      </c>
      <c r="P293" s="133">
        <f>StartUp!G9</f>
        <v>0</v>
      </c>
      <c r="Q293" s="133">
        <f>StartUp!G9</f>
        <v>0</v>
      </c>
      <c r="R293" s="133">
        <f>StartUp!G9</f>
        <v>0</v>
      </c>
      <c r="S293" s="133">
        <f>StartUp!G9</f>
        <v>0</v>
      </c>
      <c r="T293" s="133">
        <f>StartUp!G9</f>
        <v>0</v>
      </c>
      <c r="U293" s="133">
        <f>StartUp!G9</f>
        <v>0</v>
      </c>
      <c r="V293" s="127"/>
      <c r="W293" s="222"/>
    </row>
    <row r="294" spans="1:23" hidden="1">
      <c r="A294" s="222"/>
      <c r="B294" s="222"/>
      <c r="C294" s="222" t="s">
        <v>241</v>
      </c>
      <c r="W294" s="222"/>
    </row>
    <row r="295" spans="1:23" ht="30">
      <c r="A295" s="222"/>
      <c r="B295" s="222" t="s">
        <v>1634</v>
      </c>
      <c r="C295" s="222"/>
      <c r="D295" s="12"/>
      <c r="E295" s="12" t="s">
        <v>503</v>
      </c>
      <c r="F295" s="62">
        <f t="shared" ref="F295:U295" si="40">SUM(F253:F259)</f>
        <v>0</v>
      </c>
      <c r="G295" s="62">
        <f t="shared" si="40"/>
        <v>0</v>
      </c>
      <c r="H295" s="62">
        <f t="shared" si="40"/>
        <v>0</v>
      </c>
      <c r="I295" s="62">
        <f t="shared" si="40"/>
        <v>0</v>
      </c>
      <c r="J295" s="62">
        <f t="shared" si="40"/>
        <v>0</v>
      </c>
      <c r="K295" s="62">
        <f t="shared" si="40"/>
        <v>0</v>
      </c>
      <c r="L295" s="62">
        <f t="shared" si="40"/>
        <v>0</v>
      </c>
      <c r="M295" s="62">
        <f t="shared" si="40"/>
        <v>0</v>
      </c>
      <c r="N295" s="62">
        <f>H295+I295-J295-K295-L295+M295</f>
        <v>0</v>
      </c>
      <c r="O295" s="62">
        <f t="shared" si="40"/>
        <v>0</v>
      </c>
      <c r="P295" s="62">
        <f t="shared" si="40"/>
        <v>0</v>
      </c>
      <c r="Q295" s="62">
        <f t="shared" si="40"/>
        <v>0</v>
      </c>
      <c r="R295" s="62">
        <f t="shared" si="40"/>
        <v>0</v>
      </c>
      <c r="S295" s="62">
        <f t="shared" si="40"/>
        <v>0</v>
      </c>
      <c r="T295" s="62">
        <f t="shared" si="40"/>
        <v>0</v>
      </c>
      <c r="U295" s="62">
        <f t="shared" si="40"/>
        <v>0</v>
      </c>
      <c r="W295" s="222"/>
    </row>
    <row r="296" spans="1:23">
      <c r="A296" s="222"/>
      <c r="B296" s="222" t="s">
        <v>1135</v>
      </c>
      <c r="C296" s="222"/>
      <c r="D296" s="230" t="s">
        <v>504</v>
      </c>
      <c r="E296" s="232"/>
      <c r="F296" s="62">
        <f t="shared" ref="F296:U296" si="41">F143+F148+F215+F253+F254+F255+F256+F257+F258+F259</f>
        <v>0</v>
      </c>
      <c r="G296" s="62">
        <f t="shared" si="41"/>
        <v>0</v>
      </c>
      <c r="H296" s="62">
        <f t="shared" si="41"/>
        <v>0</v>
      </c>
      <c r="I296" s="62">
        <f t="shared" si="41"/>
        <v>0</v>
      </c>
      <c r="J296" s="62">
        <f t="shared" si="41"/>
        <v>0</v>
      </c>
      <c r="K296" s="62">
        <f t="shared" si="41"/>
        <v>0</v>
      </c>
      <c r="L296" s="62">
        <f t="shared" si="41"/>
        <v>0</v>
      </c>
      <c r="M296" s="62">
        <f t="shared" si="41"/>
        <v>0</v>
      </c>
      <c r="N296" s="62">
        <f>H296+I296-J296-K296-L296+M296</f>
        <v>0</v>
      </c>
      <c r="O296" s="62">
        <f t="shared" si="41"/>
        <v>0</v>
      </c>
      <c r="P296" s="62">
        <f t="shared" si="41"/>
        <v>0</v>
      </c>
      <c r="Q296" s="62">
        <f t="shared" si="41"/>
        <v>0</v>
      </c>
      <c r="R296" s="62">
        <f t="shared" si="41"/>
        <v>0</v>
      </c>
      <c r="S296" s="62">
        <f t="shared" si="41"/>
        <v>0</v>
      </c>
      <c r="T296" s="62">
        <f t="shared" si="41"/>
        <v>0</v>
      </c>
      <c r="U296" s="62">
        <f t="shared" si="41"/>
        <v>0</v>
      </c>
      <c r="W296" s="222"/>
    </row>
    <row r="297" spans="1:23">
      <c r="A297" s="222"/>
      <c r="B297" s="222" t="s">
        <v>1245</v>
      </c>
      <c r="C297" s="222"/>
      <c r="D297" s="246" t="s">
        <v>505</v>
      </c>
      <c r="E297" s="245"/>
      <c r="F297" s="61"/>
      <c r="G297" s="61"/>
      <c r="H297" s="61"/>
      <c r="I297" s="61"/>
      <c r="J297" s="61"/>
      <c r="K297" s="61"/>
      <c r="L297" s="61"/>
      <c r="M297" s="61"/>
      <c r="N297" s="62">
        <f>H297+I297-J297-K297-L297+M297</f>
        <v>0</v>
      </c>
      <c r="O297" s="61"/>
      <c r="P297" s="61"/>
      <c r="Q297" s="61"/>
      <c r="R297" s="61"/>
      <c r="S297" s="61"/>
      <c r="T297" s="61"/>
      <c r="U297" s="61"/>
      <c r="W297" s="222"/>
    </row>
    <row r="298" spans="1:23">
      <c r="A298" s="222"/>
      <c r="B298" s="222" t="s">
        <v>1246</v>
      </c>
      <c r="C298" s="222"/>
      <c r="D298" s="246" t="s">
        <v>1796</v>
      </c>
      <c r="E298" s="245"/>
      <c r="F298" s="62">
        <f>F296+F297</f>
        <v>0</v>
      </c>
      <c r="G298" s="62">
        <f t="shared" ref="G298:M298" si="42">G296+G297</f>
        <v>0</v>
      </c>
      <c r="H298" s="62">
        <f t="shared" si="42"/>
        <v>0</v>
      </c>
      <c r="I298" s="62">
        <f t="shared" si="42"/>
        <v>0</v>
      </c>
      <c r="J298" s="62">
        <f t="shared" si="42"/>
        <v>0</v>
      </c>
      <c r="K298" s="62">
        <f t="shared" si="42"/>
        <v>0</v>
      </c>
      <c r="L298" s="62">
        <f t="shared" si="42"/>
        <v>0</v>
      </c>
      <c r="M298" s="62">
        <f t="shared" si="42"/>
        <v>0</v>
      </c>
      <c r="N298" s="62">
        <f>H298+I298-J298-K298-L298+M298</f>
        <v>0</v>
      </c>
      <c r="O298" s="62">
        <f t="shared" ref="O298:U298" si="43">O296+O297</f>
        <v>0</v>
      </c>
      <c r="P298" s="62">
        <f t="shared" si="43"/>
        <v>0</v>
      </c>
      <c r="Q298" s="62">
        <f t="shared" si="43"/>
        <v>0</v>
      </c>
      <c r="R298" s="62">
        <f t="shared" si="43"/>
        <v>0</v>
      </c>
      <c r="S298" s="62">
        <f t="shared" si="43"/>
        <v>0</v>
      </c>
      <c r="T298" s="62">
        <f t="shared" si="43"/>
        <v>0</v>
      </c>
      <c r="U298" s="62">
        <f t="shared" si="43"/>
        <v>0</v>
      </c>
      <c r="W298" s="222"/>
    </row>
    <row r="299" spans="1:23">
      <c r="A299" s="222" t="s">
        <v>802</v>
      </c>
      <c r="B299" s="222"/>
      <c r="C299" s="222"/>
      <c r="D299" s="246" t="s">
        <v>1588</v>
      </c>
      <c r="E299" s="245"/>
      <c r="F299" s="124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W299" s="222"/>
    </row>
    <row r="300" spans="1:23">
      <c r="A300" s="222" t="s">
        <v>801</v>
      </c>
      <c r="B300" s="222"/>
      <c r="C300" s="222"/>
      <c r="D300" s="246" t="s">
        <v>1589</v>
      </c>
      <c r="E300" s="245"/>
      <c r="F300" s="124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W300" s="222"/>
    </row>
    <row r="301" spans="1:23">
      <c r="A301" s="222" t="s">
        <v>803</v>
      </c>
      <c r="B301" s="222"/>
      <c r="C301" s="222"/>
      <c r="D301" s="246" t="s">
        <v>1579</v>
      </c>
      <c r="E301" s="245"/>
      <c r="F301" s="124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W301" s="222"/>
    </row>
    <row r="302" spans="1:23">
      <c r="A302" s="222" t="s">
        <v>804</v>
      </c>
      <c r="B302" s="222"/>
      <c r="C302" s="222"/>
      <c r="D302" s="246" t="s">
        <v>1865</v>
      </c>
      <c r="E302" s="245"/>
      <c r="F302" s="64">
        <f>IF(F301&gt;0,(F251+F300)/F301,0)</f>
        <v>0</v>
      </c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W302" s="222"/>
    </row>
    <row r="303" spans="1:23">
      <c r="A303" s="222"/>
      <c r="B303" s="222"/>
      <c r="C303" s="222" t="s">
        <v>241</v>
      </c>
      <c r="W303" s="222"/>
    </row>
    <row r="304" spans="1:23">
      <c r="A304" s="222"/>
      <c r="B304" s="222"/>
      <c r="C304" s="222" t="s">
        <v>244</v>
      </c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 t="s">
        <v>245</v>
      </c>
    </row>
  </sheetData>
  <mergeCells count="13">
    <mergeCell ref="D302:E302"/>
    <mergeCell ref="D1:K1"/>
    <mergeCell ref="D299:E299"/>
    <mergeCell ref="D300:E300"/>
    <mergeCell ref="D301:E301"/>
    <mergeCell ref="D297:E297"/>
    <mergeCell ref="D253:D264"/>
    <mergeCell ref="D143:D152"/>
    <mergeCell ref="R11:U11"/>
    <mergeCell ref="D11:E11"/>
    <mergeCell ref="D14:U14"/>
    <mergeCell ref="D298:E298"/>
    <mergeCell ref="D296:E296"/>
  </mergeCells>
  <phoneticPr fontId="10" type="noConversion"/>
  <dataValidations count="3">
    <dataValidation type="decimal" allowBlank="1" showInputMessage="1" showErrorMessage="1" errorTitle="Input Error" error="Please enter a numeric value between 0 and 99999999999999999" sqref="F302:U302 O296:U296 F220:U220 O148:U149 F101:U101 F19:U19 F15:U15 F110:U110 F251:U251 N16 F296:M296 F298:M298 O298:U298 F23:U23 F17:U17 F71:U71 F148:M149 F152:U152 F181:U181 F184:U184 F215:U215 F264:U264 N18 N20:N22 N252:N263 N54:N70 N102:N109 N167 N143:N151 N182:N183 N199 N216:N219 N235 N39 N86 N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O18:U18 O20:U22 O86:U86 F299:U301 O102:U109 O150:U151 V143 O167:U167 O182:U183 O199:U199 O216:U219 O235:U235 F39:M50 O39:U50 O127:U139 O142:U147 F16:M16 F53:M70 O53:U70 F252:M263 O252:U263 O16:U16 F142:M147 F127:M139 F235:M235 F216:M219 F199:M199 F182:M183 F167:M167 F150:M151 F102:M109 F86:M86 F20:M22 F18:M18">
      <formula1>-99999999999999900</formula1>
      <formula2>99999999999999900</formula2>
    </dataValidation>
    <dataValidation type="decimal" allowBlank="1" showInputMessage="1" showErrorMessage="1" error="Please enter a numeric value between 0 and 99999999999999999" sqref="F279:U291 F294:U295 F297:U297 N296 N298">
      <formula1>-99999999999999900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ignoredErrors>
    <ignoredError sqref="F54 F6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11" workbookViewId="0">
      <selection activeCell="C28" sqref="C28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41.5703125" style="1" customWidth="1"/>
    <col min="4" max="4" width="17.140625" style="1" customWidth="1"/>
    <col min="5" max="6" width="9.140625" style="1"/>
    <col min="7" max="7" width="12.7109375" style="1" customWidth="1"/>
    <col min="8" max="9" width="9.140625" style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2082</v>
      </c>
      <c r="K1" s="1" t="s">
        <v>2083</v>
      </c>
      <c r="L1" s="1" t="s">
        <v>1779</v>
      </c>
      <c r="M1" s="1">
        <v>1</v>
      </c>
    </row>
    <row r="2" spans="2:13">
      <c r="J2" s="1" t="s">
        <v>2084</v>
      </c>
      <c r="K2" s="1" t="s">
        <v>2085</v>
      </c>
      <c r="L2" s="1" t="s">
        <v>1780</v>
      </c>
      <c r="M2" s="1">
        <v>1000</v>
      </c>
    </row>
    <row r="3" spans="2:13">
      <c r="J3" s="1" t="s">
        <v>2086</v>
      </c>
      <c r="K3" s="1" t="s">
        <v>2087</v>
      </c>
      <c r="L3" s="1" t="s">
        <v>1239</v>
      </c>
      <c r="M3" s="1">
        <v>100000</v>
      </c>
    </row>
    <row r="4" spans="2:13">
      <c r="J4" s="1" t="s">
        <v>2088</v>
      </c>
      <c r="K4" s="1" t="s">
        <v>2089</v>
      </c>
      <c r="L4" s="1" t="s">
        <v>934</v>
      </c>
      <c r="M4" s="1">
        <v>1000000</v>
      </c>
    </row>
    <row r="5" spans="2:13">
      <c r="J5" s="1" t="s">
        <v>2090</v>
      </c>
      <c r="K5" s="1" t="s">
        <v>2091</v>
      </c>
      <c r="L5" s="1" t="s">
        <v>1343</v>
      </c>
      <c r="M5" s="1">
        <v>1000000000</v>
      </c>
    </row>
    <row r="6" spans="2:13">
      <c r="B6" s="6"/>
      <c r="C6" s="2" t="s">
        <v>1350</v>
      </c>
      <c r="D6" s="2" t="s">
        <v>1304</v>
      </c>
      <c r="J6" s="1" t="s">
        <v>1355</v>
      </c>
      <c r="K6" s="1" t="s">
        <v>1356</v>
      </c>
    </row>
    <row r="7" spans="2:13">
      <c r="B7" s="6"/>
      <c r="C7" s="2" t="s">
        <v>1351</v>
      </c>
      <c r="D7" s="2" t="s">
        <v>1239</v>
      </c>
      <c r="J7" s="1" t="s">
        <v>1357</v>
      </c>
      <c r="K7" s="1" t="s">
        <v>1358</v>
      </c>
    </row>
    <row r="8" spans="2:13">
      <c r="B8" s="7" t="s">
        <v>1352</v>
      </c>
      <c r="C8" s="2" t="s">
        <v>1775</v>
      </c>
      <c r="D8" s="10" t="str">
        <f>StartUp!G8</f>
        <v>01-Jul-2015</v>
      </c>
      <c r="G8" s="8" t="s">
        <v>462</v>
      </c>
      <c r="J8" s="1" t="s">
        <v>1359</v>
      </c>
      <c r="K8" s="1" t="s">
        <v>1360</v>
      </c>
    </row>
    <row r="9" spans="2:13">
      <c r="B9" s="7"/>
      <c r="C9" s="2" t="s">
        <v>1776</v>
      </c>
      <c r="D9" s="10">
        <f>StartUp!G9</f>
        <v>0</v>
      </c>
      <c r="G9" s="8"/>
      <c r="J9" s="1" t="s">
        <v>1361</v>
      </c>
      <c r="K9" s="1" t="s">
        <v>1362</v>
      </c>
    </row>
    <row r="10" spans="2:13">
      <c r="B10" s="7" t="s">
        <v>1353</v>
      </c>
      <c r="C10" s="2" t="s">
        <v>1775</v>
      </c>
      <c r="D10" s="8"/>
      <c r="G10" s="132" t="s">
        <v>1878</v>
      </c>
      <c r="J10" s="1" t="s">
        <v>1363</v>
      </c>
      <c r="K10" s="1" t="s">
        <v>1364</v>
      </c>
    </row>
    <row r="11" spans="2:13">
      <c r="B11" s="7"/>
      <c r="C11" s="2" t="s">
        <v>1776</v>
      </c>
      <c r="D11" s="8"/>
      <c r="J11" s="1" t="s">
        <v>1365</v>
      </c>
      <c r="K11" s="1" t="s">
        <v>1952</v>
      </c>
    </row>
    <row r="12" spans="2:13">
      <c r="B12" s="6"/>
      <c r="C12" s="3" t="s">
        <v>1354</v>
      </c>
      <c r="D12" s="4">
        <f>D16</f>
        <v>0</v>
      </c>
      <c r="J12" s="1" t="s">
        <v>1953</v>
      </c>
      <c r="K12" s="1" t="s">
        <v>1954</v>
      </c>
    </row>
    <row r="13" spans="2:13">
      <c r="B13" s="6"/>
      <c r="C13" s="2" t="s">
        <v>80</v>
      </c>
      <c r="D13" s="2"/>
      <c r="J13" s="1" t="s">
        <v>1955</v>
      </c>
      <c r="K13" s="1" t="s">
        <v>1956</v>
      </c>
    </row>
    <row r="14" spans="2:13">
      <c r="B14" s="2" t="s">
        <v>83</v>
      </c>
      <c r="C14" s="2" t="s">
        <v>1775</v>
      </c>
      <c r="D14" s="8"/>
      <c r="J14" s="1" t="s">
        <v>1957</v>
      </c>
      <c r="K14" s="1" t="s">
        <v>1958</v>
      </c>
    </row>
    <row r="15" spans="2:13">
      <c r="B15" s="2"/>
      <c r="C15" s="2" t="s">
        <v>1776</v>
      </c>
      <c r="D15" s="8"/>
      <c r="J15" s="1" t="s">
        <v>1959</v>
      </c>
      <c r="K15" s="1" t="s">
        <v>1960</v>
      </c>
    </row>
    <row r="16" spans="2:13">
      <c r="B16" s="2" t="s">
        <v>84</v>
      </c>
      <c r="C16" s="2"/>
      <c r="D16" s="8"/>
      <c r="J16" s="1" t="s">
        <v>1961</v>
      </c>
      <c r="K16" s="1" t="s">
        <v>1962</v>
      </c>
    </row>
    <row r="17" spans="2:11">
      <c r="B17" s="2" t="s">
        <v>85</v>
      </c>
      <c r="C17" s="2"/>
      <c r="D17" s="2"/>
      <c r="J17" s="1" t="s">
        <v>1963</v>
      </c>
      <c r="K17" s="1" t="s">
        <v>1964</v>
      </c>
    </row>
    <row r="18" spans="2:11">
      <c r="B18" s="2" t="s">
        <v>86</v>
      </c>
      <c r="C18" s="2"/>
      <c r="D18" s="2"/>
      <c r="J18" s="1" t="s">
        <v>1965</v>
      </c>
      <c r="K18" s="1" t="s">
        <v>1966</v>
      </c>
    </row>
    <row r="19" spans="2:11">
      <c r="B19" s="2" t="s">
        <v>87</v>
      </c>
      <c r="C19" s="2"/>
      <c r="D19" s="2">
        <v>0</v>
      </c>
      <c r="J19" s="1" t="s">
        <v>1967</v>
      </c>
      <c r="K19" s="1" t="s">
        <v>1968</v>
      </c>
    </row>
    <row r="20" spans="2:11">
      <c r="B20" s="2" t="s">
        <v>88</v>
      </c>
      <c r="C20" s="2"/>
      <c r="D20" s="2"/>
      <c r="J20" s="1" t="s">
        <v>1969</v>
      </c>
      <c r="K20" s="1" t="s">
        <v>1970</v>
      </c>
    </row>
    <row r="21" spans="2:11">
      <c r="B21" s="2" t="s">
        <v>89</v>
      </c>
      <c r="C21" s="2"/>
      <c r="D21" s="2">
        <v>0</v>
      </c>
      <c r="J21" s="1" t="s">
        <v>1971</v>
      </c>
      <c r="K21" s="1" t="s">
        <v>1972</v>
      </c>
    </row>
    <row r="22" spans="2:11">
      <c r="B22" s="173" t="s">
        <v>2188</v>
      </c>
      <c r="C22" s="173"/>
      <c r="D22" s="173" t="s">
        <v>444</v>
      </c>
      <c r="J22" s="1" t="s">
        <v>1973</v>
      </c>
      <c r="K22" s="1" t="s">
        <v>123</v>
      </c>
    </row>
    <row r="23" spans="2:11">
      <c r="J23" s="1" t="s">
        <v>124</v>
      </c>
      <c r="K23" s="1" t="s">
        <v>125</v>
      </c>
    </row>
    <row r="24" spans="2:11">
      <c r="J24" s="1" t="s">
        <v>126</v>
      </c>
      <c r="K24" s="1" t="s">
        <v>127</v>
      </c>
    </row>
    <row r="25" spans="2:11">
      <c r="D25" s="11">
        <v>42327</v>
      </c>
      <c r="J25" s="1" t="s">
        <v>128</v>
      </c>
      <c r="K25" s="1" t="s">
        <v>129</v>
      </c>
    </row>
    <row r="26" spans="2:11">
      <c r="B26" s="1" t="s">
        <v>457</v>
      </c>
      <c r="J26" s="1" t="s">
        <v>130</v>
      </c>
      <c r="K26" s="1" t="s">
        <v>131</v>
      </c>
    </row>
    <row r="27" spans="2:11" ht="16.5" customHeight="1">
      <c r="B27" s="153" t="s">
        <v>2184</v>
      </c>
      <c r="C27" s="152" t="s">
        <v>2363</v>
      </c>
      <c r="J27" s="1" t="s">
        <v>132</v>
      </c>
      <c r="K27" s="1" t="s">
        <v>133</v>
      </c>
    </row>
    <row r="28" spans="2:11">
      <c r="B28" s="153" t="s">
        <v>2186</v>
      </c>
      <c r="C28" s="151" t="s">
        <v>2364</v>
      </c>
      <c r="J28" s="1" t="s">
        <v>134</v>
      </c>
      <c r="K28" s="1" t="s">
        <v>135</v>
      </c>
    </row>
    <row r="29" spans="2:11">
      <c r="B29" s="171" t="s">
        <v>2192</v>
      </c>
      <c r="C29" s="181" t="s">
        <v>2202</v>
      </c>
      <c r="J29" s="1" t="s">
        <v>136</v>
      </c>
      <c r="K29" s="1" t="s">
        <v>137</v>
      </c>
    </row>
    <row r="30" spans="2:11">
      <c r="J30" s="1" t="s">
        <v>138</v>
      </c>
      <c r="K30" s="1" t="s">
        <v>139</v>
      </c>
    </row>
    <row r="31" spans="2:11">
      <c r="J31" s="1" t="s">
        <v>140</v>
      </c>
      <c r="K31" s="1" t="s">
        <v>141</v>
      </c>
    </row>
    <row r="32" spans="2:11">
      <c r="J32" s="1" t="s">
        <v>142</v>
      </c>
      <c r="K32" s="1" t="s">
        <v>143</v>
      </c>
    </row>
    <row r="33" spans="10:11">
      <c r="J33" s="1" t="s">
        <v>144</v>
      </c>
      <c r="K33" s="1" t="s">
        <v>1025</v>
      </c>
    </row>
    <row r="34" spans="10:11">
      <c r="J34" s="1" t="s">
        <v>1026</v>
      </c>
      <c r="K34" s="1" t="s">
        <v>1027</v>
      </c>
    </row>
    <row r="35" spans="10:11">
      <c r="J35" s="1" t="s">
        <v>1028</v>
      </c>
      <c r="K35" s="1" t="s">
        <v>1029</v>
      </c>
    </row>
    <row r="36" spans="10:11">
      <c r="J36" s="1" t="s">
        <v>1030</v>
      </c>
      <c r="K36" s="1" t="s">
        <v>1031</v>
      </c>
    </row>
    <row r="37" spans="10:11">
      <c r="J37" s="1" t="s">
        <v>1305</v>
      </c>
      <c r="K37" s="1" t="s">
        <v>1306</v>
      </c>
    </row>
    <row r="38" spans="10:11">
      <c r="J38" s="1" t="s">
        <v>1307</v>
      </c>
      <c r="K38" s="1" t="s">
        <v>1603</v>
      </c>
    </row>
    <row r="39" spans="10:11">
      <c r="J39" s="1" t="s">
        <v>1604</v>
      </c>
      <c r="K39" s="1" t="s">
        <v>1605</v>
      </c>
    </row>
    <row r="40" spans="10:11">
      <c r="J40" s="1" t="s">
        <v>1606</v>
      </c>
      <c r="K40" s="1" t="s">
        <v>1607</v>
      </c>
    </row>
    <row r="41" spans="10:11">
      <c r="J41" s="1" t="s">
        <v>1232</v>
      </c>
      <c r="K41" s="1" t="s">
        <v>1233</v>
      </c>
    </row>
    <row r="42" spans="10:11">
      <c r="J42" s="1" t="s">
        <v>1234</v>
      </c>
      <c r="K42" s="1" t="s">
        <v>1235</v>
      </c>
    </row>
    <row r="43" spans="10:11">
      <c r="J43" s="1" t="s">
        <v>1236</v>
      </c>
      <c r="K43" s="1" t="s">
        <v>1237</v>
      </c>
    </row>
    <row r="44" spans="10:11">
      <c r="J44" s="1" t="s">
        <v>1238</v>
      </c>
      <c r="K44" s="1" t="s">
        <v>165</v>
      </c>
    </row>
    <row r="45" spans="10:11">
      <c r="J45" s="1" t="s">
        <v>166</v>
      </c>
      <c r="K45" s="1" t="s">
        <v>167</v>
      </c>
    </row>
    <row r="46" spans="10:11">
      <c r="J46" s="1" t="s">
        <v>168</v>
      </c>
      <c r="K46" s="1" t="s">
        <v>169</v>
      </c>
    </row>
    <row r="47" spans="10:11">
      <c r="J47" s="1" t="s">
        <v>170</v>
      </c>
      <c r="K47" s="1" t="s">
        <v>171</v>
      </c>
    </row>
    <row r="48" spans="10:11">
      <c r="J48" s="1" t="s">
        <v>918</v>
      </c>
      <c r="K48" s="1" t="s">
        <v>919</v>
      </c>
    </row>
    <row r="49" spans="10:11">
      <c r="J49" s="1" t="s">
        <v>920</v>
      </c>
      <c r="K49" s="1" t="s">
        <v>921</v>
      </c>
    </row>
    <row r="50" spans="10:11">
      <c r="J50" s="1" t="s">
        <v>922</v>
      </c>
      <c r="K50" s="1" t="s">
        <v>923</v>
      </c>
    </row>
    <row r="51" spans="10:11">
      <c r="J51" s="1" t="s">
        <v>924</v>
      </c>
      <c r="K51" s="1" t="s">
        <v>925</v>
      </c>
    </row>
    <row r="52" spans="10:11">
      <c r="J52" s="1" t="s">
        <v>926</v>
      </c>
      <c r="K52" s="1" t="s">
        <v>927</v>
      </c>
    </row>
    <row r="53" spans="10:11">
      <c r="J53" s="1" t="s">
        <v>928</v>
      </c>
      <c r="K53" s="1" t="s">
        <v>929</v>
      </c>
    </row>
    <row r="54" spans="10:11">
      <c r="J54" s="1" t="s">
        <v>930</v>
      </c>
      <c r="K54" s="1" t="s">
        <v>931</v>
      </c>
    </row>
    <row r="55" spans="10:11">
      <c r="J55" s="1" t="s">
        <v>932</v>
      </c>
      <c r="K55" s="1" t="s">
        <v>933</v>
      </c>
    </row>
    <row r="56" spans="10:11">
      <c r="J56" s="1" t="s">
        <v>71</v>
      </c>
      <c r="K56" s="1" t="s">
        <v>72</v>
      </c>
    </row>
    <row r="57" spans="10:11">
      <c r="J57" s="1" t="s">
        <v>73</v>
      </c>
      <c r="K57" s="1" t="s">
        <v>74</v>
      </c>
    </row>
    <row r="58" spans="10:11">
      <c r="J58" s="1" t="s">
        <v>75</v>
      </c>
      <c r="K58" s="1" t="s">
        <v>76</v>
      </c>
    </row>
    <row r="59" spans="10:11">
      <c r="J59" s="1" t="s">
        <v>77</v>
      </c>
      <c r="K59" s="1" t="s">
        <v>78</v>
      </c>
    </row>
    <row r="60" spans="10:11">
      <c r="J60" s="1" t="s">
        <v>79</v>
      </c>
      <c r="K60" s="1" t="s">
        <v>1344</v>
      </c>
    </row>
    <row r="61" spans="10:11">
      <c r="J61" s="1" t="s">
        <v>1345</v>
      </c>
      <c r="K61" s="1" t="s">
        <v>1346</v>
      </c>
    </row>
    <row r="62" spans="10:11">
      <c r="J62" s="1" t="s">
        <v>1347</v>
      </c>
      <c r="K62" s="1" t="s">
        <v>1348</v>
      </c>
    </row>
    <row r="63" spans="10:11">
      <c r="J63" s="1" t="s">
        <v>1349</v>
      </c>
      <c r="K63" s="1" t="s">
        <v>1294</v>
      </c>
    </row>
    <row r="64" spans="10:11">
      <c r="J64" s="1" t="s">
        <v>1295</v>
      </c>
      <c r="K64" s="1" t="s">
        <v>1296</v>
      </c>
    </row>
    <row r="65" spans="10:11">
      <c r="J65" s="1" t="s">
        <v>1297</v>
      </c>
      <c r="K65" s="1" t="s">
        <v>1298</v>
      </c>
    </row>
    <row r="66" spans="10:11">
      <c r="J66" s="1" t="s">
        <v>1299</v>
      </c>
      <c r="K66" s="1" t="s">
        <v>1300</v>
      </c>
    </row>
    <row r="67" spans="10:11">
      <c r="J67" s="1" t="s">
        <v>1301</v>
      </c>
      <c r="K67" s="1" t="s">
        <v>1302</v>
      </c>
    </row>
    <row r="68" spans="10:11">
      <c r="J68" s="1" t="s">
        <v>1303</v>
      </c>
      <c r="K68" s="1" t="s">
        <v>1304</v>
      </c>
    </row>
    <row r="69" spans="10:11">
      <c r="J69" s="1" t="s">
        <v>1032</v>
      </c>
      <c r="K69" s="1" t="s">
        <v>1033</v>
      </c>
    </row>
    <row r="70" spans="10:11">
      <c r="J70" s="1" t="s">
        <v>1034</v>
      </c>
      <c r="K70" s="1" t="s">
        <v>1786</v>
      </c>
    </row>
    <row r="71" spans="10:11">
      <c r="J71" s="1" t="s">
        <v>1787</v>
      </c>
      <c r="K71" s="1" t="s">
        <v>1788</v>
      </c>
    </row>
    <row r="72" spans="10:11">
      <c r="J72" s="1" t="s">
        <v>1789</v>
      </c>
      <c r="K72" s="1" t="s">
        <v>1790</v>
      </c>
    </row>
    <row r="73" spans="10:11">
      <c r="J73" s="1" t="s">
        <v>1791</v>
      </c>
      <c r="K73" s="1" t="s">
        <v>2092</v>
      </c>
    </row>
    <row r="74" spans="10:11">
      <c r="J74" s="1" t="s">
        <v>2093</v>
      </c>
      <c r="K74" s="1" t="s">
        <v>2094</v>
      </c>
    </row>
    <row r="75" spans="10:11">
      <c r="J75" s="1" t="s">
        <v>2095</v>
      </c>
      <c r="K75" s="1" t="s">
        <v>2096</v>
      </c>
    </row>
    <row r="76" spans="10:11">
      <c r="J76" s="1" t="s">
        <v>2097</v>
      </c>
      <c r="K76" s="1" t="s">
        <v>2098</v>
      </c>
    </row>
    <row r="77" spans="10:11">
      <c r="J77" s="1" t="s">
        <v>2099</v>
      </c>
      <c r="K77" s="1" t="s">
        <v>2100</v>
      </c>
    </row>
    <row r="78" spans="10:11">
      <c r="J78" s="1" t="s">
        <v>1278</v>
      </c>
      <c r="K78" s="1" t="s">
        <v>1279</v>
      </c>
    </row>
    <row r="79" spans="10:11">
      <c r="J79" s="1" t="s">
        <v>1280</v>
      </c>
      <c r="K79" s="1" t="s">
        <v>1281</v>
      </c>
    </row>
    <row r="80" spans="10:11">
      <c r="J80" s="1" t="s">
        <v>1282</v>
      </c>
      <c r="K80" s="1" t="s">
        <v>1283</v>
      </c>
    </row>
    <row r="81" spans="10:11">
      <c r="J81" s="1" t="s">
        <v>1284</v>
      </c>
      <c r="K81" s="1" t="s">
        <v>1285</v>
      </c>
    </row>
    <row r="82" spans="10:11">
      <c r="J82" s="1" t="s">
        <v>1286</v>
      </c>
      <c r="K82" s="1" t="s">
        <v>246</v>
      </c>
    </row>
    <row r="83" spans="10:11">
      <c r="J83" s="1" t="s">
        <v>247</v>
      </c>
      <c r="K83" s="1" t="s">
        <v>248</v>
      </c>
    </row>
    <row r="84" spans="10:11">
      <c r="J84" s="1" t="s">
        <v>249</v>
      </c>
      <c r="K84" s="1" t="s">
        <v>1765</v>
      </c>
    </row>
    <row r="85" spans="10:11">
      <c r="J85" s="1" t="s">
        <v>1766</v>
      </c>
      <c r="K85" s="1" t="s">
        <v>1767</v>
      </c>
    </row>
    <row r="86" spans="10:11">
      <c r="J86" s="1" t="s">
        <v>1768</v>
      </c>
      <c r="K86" s="1" t="s">
        <v>1769</v>
      </c>
    </row>
    <row r="87" spans="10:11">
      <c r="J87" s="1" t="s">
        <v>1770</v>
      </c>
      <c r="K87" s="1" t="s">
        <v>1771</v>
      </c>
    </row>
    <row r="88" spans="10:11">
      <c r="J88" s="1" t="s">
        <v>1772</v>
      </c>
      <c r="K88" s="1" t="s">
        <v>1773</v>
      </c>
    </row>
    <row r="89" spans="10:11">
      <c r="J89" s="1" t="s">
        <v>1774</v>
      </c>
      <c r="K89" s="1" t="s">
        <v>1792</v>
      </c>
    </row>
    <row r="90" spans="10:11">
      <c r="J90" s="1" t="s">
        <v>1793</v>
      </c>
      <c r="K90" s="1" t="s">
        <v>1794</v>
      </c>
    </row>
    <row r="91" spans="10:11">
      <c r="J91" s="1" t="s">
        <v>1795</v>
      </c>
      <c r="K91" s="1" t="s">
        <v>1287</v>
      </c>
    </row>
    <row r="92" spans="10:11">
      <c r="J92" s="1" t="s">
        <v>1288</v>
      </c>
      <c r="K92" s="1" t="s">
        <v>240</v>
      </c>
    </row>
    <row r="93" spans="10:11">
      <c r="J93" s="1" t="s">
        <v>1290</v>
      </c>
      <c r="K93" s="1" t="s">
        <v>1291</v>
      </c>
    </row>
    <row r="94" spans="10:11">
      <c r="J94" s="1" t="s">
        <v>1292</v>
      </c>
      <c r="K94" s="1" t="s">
        <v>1293</v>
      </c>
    </row>
    <row r="95" spans="10:11">
      <c r="J95" s="1" t="s">
        <v>1289</v>
      </c>
      <c r="K95" s="1" t="s">
        <v>145</v>
      </c>
    </row>
    <row r="96" spans="10:11">
      <c r="J96" s="1" t="s">
        <v>146</v>
      </c>
      <c r="K96" s="1" t="s">
        <v>147</v>
      </c>
    </row>
    <row r="97" spans="10:11">
      <c r="J97" s="1" t="s">
        <v>148</v>
      </c>
      <c r="K97" s="1" t="s">
        <v>149</v>
      </c>
    </row>
    <row r="98" spans="10:11">
      <c r="J98" s="1" t="s">
        <v>150</v>
      </c>
      <c r="K98" s="1" t="s">
        <v>151</v>
      </c>
    </row>
    <row r="99" spans="10:11">
      <c r="J99" s="1" t="s">
        <v>152</v>
      </c>
      <c r="K99" s="1" t="s">
        <v>153</v>
      </c>
    </row>
    <row r="100" spans="10:11">
      <c r="J100" s="1" t="s">
        <v>154</v>
      </c>
      <c r="K100" s="1" t="s">
        <v>155</v>
      </c>
    </row>
    <row r="101" spans="10:11">
      <c r="J101" s="1" t="s">
        <v>156</v>
      </c>
      <c r="K101" s="1" t="s">
        <v>157</v>
      </c>
    </row>
    <row r="102" spans="10:11">
      <c r="J102" s="1" t="s">
        <v>158</v>
      </c>
      <c r="K102" s="1" t="s">
        <v>159</v>
      </c>
    </row>
    <row r="103" spans="10:11">
      <c r="J103" s="1" t="s">
        <v>160</v>
      </c>
      <c r="K103" s="1" t="s">
        <v>161</v>
      </c>
    </row>
    <row r="104" spans="10:11">
      <c r="J104" s="1" t="s">
        <v>162</v>
      </c>
      <c r="K104" s="1" t="s">
        <v>163</v>
      </c>
    </row>
    <row r="105" spans="10:11">
      <c r="J105" s="1" t="s">
        <v>164</v>
      </c>
      <c r="K105" s="1" t="s">
        <v>1035</v>
      </c>
    </row>
    <row r="106" spans="10:11">
      <c r="J106" s="1" t="s">
        <v>1036</v>
      </c>
      <c r="K106" s="1" t="s">
        <v>1037</v>
      </c>
    </row>
    <row r="107" spans="10:11">
      <c r="J107" s="1" t="s">
        <v>1038</v>
      </c>
      <c r="K107" s="1" t="s">
        <v>1039</v>
      </c>
    </row>
    <row r="108" spans="10:11">
      <c r="J108" s="1" t="s">
        <v>1040</v>
      </c>
      <c r="K108" s="1" t="s">
        <v>1041</v>
      </c>
    </row>
    <row r="109" spans="10:11">
      <c r="J109" s="1" t="s">
        <v>1042</v>
      </c>
      <c r="K109" s="1" t="s">
        <v>1043</v>
      </c>
    </row>
    <row r="110" spans="10:11">
      <c r="J110" s="1" t="s">
        <v>1044</v>
      </c>
      <c r="K110" s="1" t="s">
        <v>1045</v>
      </c>
    </row>
    <row r="111" spans="10:11">
      <c r="J111" s="1" t="s">
        <v>1046</v>
      </c>
      <c r="K111" s="1" t="s">
        <v>1047</v>
      </c>
    </row>
    <row r="112" spans="10:11">
      <c r="J112" s="1" t="s">
        <v>1048</v>
      </c>
      <c r="K112" s="1" t="s">
        <v>1049</v>
      </c>
    </row>
    <row r="113" spans="10:11">
      <c r="J113" s="1" t="s">
        <v>1050</v>
      </c>
      <c r="K113" s="1" t="s">
        <v>1051</v>
      </c>
    </row>
    <row r="114" spans="10:11">
      <c r="J114" s="1" t="s">
        <v>1052</v>
      </c>
      <c r="K114" s="1" t="s">
        <v>1053</v>
      </c>
    </row>
    <row r="115" spans="10:11">
      <c r="J115" s="1" t="s">
        <v>1054</v>
      </c>
      <c r="K115" s="1" t="s">
        <v>1781</v>
      </c>
    </row>
    <row r="116" spans="10:11">
      <c r="J116" s="1" t="s">
        <v>1782</v>
      </c>
      <c r="K116" s="1" t="s">
        <v>1783</v>
      </c>
    </row>
    <row r="117" spans="10:11">
      <c r="J117" s="1" t="s">
        <v>1784</v>
      </c>
      <c r="K117" s="1" t="s">
        <v>1785</v>
      </c>
    </row>
    <row r="118" spans="10:11">
      <c r="J118" s="1" t="s">
        <v>558</v>
      </c>
      <c r="K118" s="1" t="s">
        <v>1055</v>
      </c>
    </row>
    <row r="119" spans="10:11">
      <c r="J119" s="1" t="s">
        <v>545</v>
      </c>
      <c r="K119" s="1" t="s">
        <v>546</v>
      </c>
    </row>
    <row r="120" spans="10:11">
      <c r="J120" s="1" t="s">
        <v>547</v>
      </c>
      <c r="K120" s="1" t="s">
        <v>548</v>
      </c>
    </row>
    <row r="121" spans="10:11">
      <c r="J121" s="1" t="s">
        <v>549</v>
      </c>
      <c r="K121" s="1" t="s">
        <v>550</v>
      </c>
    </row>
    <row r="122" spans="10:11">
      <c r="J122" s="1" t="s">
        <v>551</v>
      </c>
      <c r="K122" s="1" t="s">
        <v>552</v>
      </c>
    </row>
    <row r="123" spans="10:11">
      <c r="J123" s="1" t="s">
        <v>553</v>
      </c>
      <c r="K123" s="1" t="s">
        <v>554</v>
      </c>
    </row>
    <row r="124" spans="10:11">
      <c r="J124" s="1" t="s">
        <v>555</v>
      </c>
      <c r="K124" s="1" t="s">
        <v>556</v>
      </c>
    </row>
    <row r="125" spans="10:11">
      <c r="J125" s="1" t="s">
        <v>557</v>
      </c>
      <c r="K125" s="1" t="s">
        <v>559</v>
      </c>
    </row>
    <row r="126" spans="10:11">
      <c r="J126" s="1" t="s">
        <v>560</v>
      </c>
      <c r="K126" s="1" t="s">
        <v>561</v>
      </c>
    </row>
    <row r="127" spans="10:11">
      <c r="J127" s="1" t="s">
        <v>562</v>
      </c>
      <c r="K127" s="1" t="s">
        <v>563</v>
      </c>
    </row>
    <row r="128" spans="10:11">
      <c r="J128" s="1" t="s">
        <v>564</v>
      </c>
      <c r="K128" s="1" t="s">
        <v>565</v>
      </c>
    </row>
    <row r="129" spans="10:11">
      <c r="J129" s="1" t="s">
        <v>566</v>
      </c>
      <c r="K129" s="1" t="s">
        <v>567</v>
      </c>
    </row>
    <row r="130" spans="10:11">
      <c r="J130" s="1" t="s">
        <v>568</v>
      </c>
      <c r="K130" s="1" t="s">
        <v>569</v>
      </c>
    </row>
    <row r="131" spans="10:11">
      <c r="J131" s="1" t="s">
        <v>570</v>
      </c>
      <c r="K131" s="1" t="s">
        <v>571</v>
      </c>
    </row>
    <row r="132" spans="10:11">
      <c r="J132" s="1" t="s">
        <v>572</v>
      </c>
      <c r="K132" s="1" t="s">
        <v>573</v>
      </c>
    </row>
    <row r="133" spans="10:11">
      <c r="J133" s="1" t="s">
        <v>574</v>
      </c>
      <c r="K133" s="1" t="s">
        <v>575</v>
      </c>
    </row>
    <row r="134" spans="10:11">
      <c r="J134" s="1" t="s">
        <v>231</v>
      </c>
      <c r="K134" s="1" t="s">
        <v>232</v>
      </c>
    </row>
    <row r="135" spans="10:11">
      <c r="J135" s="1" t="s">
        <v>233</v>
      </c>
      <c r="K135" s="1" t="s">
        <v>234</v>
      </c>
    </row>
    <row r="136" spans="10:11">
      <c r="J136" s="1" t="s">
        <v>235</v>
      </c>
      <c r="K136" s="1" t="s">
        <v>236</v>
      </c>
    </row>
    <row r="137" spans="10:11">
      <c r="J137" s="1" t="s">
        <v>237</v>
      </c>
      <c r="K137" s="1" t="s">
        <v>238</v>
      </c>
    </row>
    <row r="138" spans="10:11">
      <c r="J138" s="1" t="s">
        <v>239</v>
      </c>
      <c r="K138" s="1" t="s">
        <v>116</v>
      </c>
    </row>
    <row r="139" spans="10:11">
      <c r="J139" s="1" t="s">
        <v>117</v>
      </c>
      <c r="K139" s="1" t="s">
        <v>118</v>
      </c>
    </row>
    <row r="140" spans="10:11">
      <c r="J140" s="1" t="s">
        <v>119</v>
      </c>
      <c r="K140" s="1" t="s">
        <v>120</v>
      </c>
    </row>
    <row r="141" spans="10:11">
      <c r="J141" s="1" t="s">
        <v>121</v>
      </c>
      <c r="K141" s="1" t="s">
        <v>122</v>
      </c>
    </row>
    <row r="142" spans="10:11">
      <c r="J142" s="1" t="s">
        <v>90</v>
      </c>
      <c r="K142" s="1" t="s">
        <v>91</v>
      </c>
    </row>
    <row r="143" spans="10:11">
      <c r="J143" s="1" t="s">
        <v>92</v>
      </c>
      <c r="K143" s="1" t="s">
        <v>93</v>
      </c>
    </row>
    <row r="144" spans="10:11">
      <c r="J144" s="1" t="s">
        <v>94</v>
      </c>
      <c r="K144" s="1" t="s">
        <v>95</v>
      </c>
    </row>
    <row r="145" spans="10:11">
      <c r="J145" s="1" t="s">
        <v>96</v>
      </c>
      <c r="K145" s="1" t="s">
        <v>97</v>
      </c>
    </row>
    <row r="146" spans="10:11">
      <c r="J146" s="1" t="s">
        <v>98</v>
      </c>
      <c r="K146" s="1" t="s">
        <v>424</v>
      </c>
    </row>
    <row r="147" spans="10:11">
      <c r="J147" s="1" t="s">
        <v>425</v>
      </c>
      <c r="K147" s="1" t="s">
        <v>426</v>
      </c>
    </row>
    <row r="148" spans="10:11">
      <c r="J148" s="1" t="s">
        <v>427</v>
      </c>
      <c r="K148" s="1" t="s">
        <v>428</v>
      </c>
    </row>
    <row r="149" spans="10:11">
      <c r="J149" s="1" t="s">
        <v>429</v>
      </c>
      <c r="K149" s="1" t="s">
        <v>430</v>
      </c>
    </row>
    <row r="150" spans="10:11">
      <c r="J150" s="1" t="s">
        <v>431</v>
      </c>
      <c r="K150" s="1" t="s">
        <v>432</v>
      </c>
    </row>
    <row r="151" spans="10:11">
      <c r="J151" s="1" t="s">
        <v>433</v>
      </c>
      <c r="K151" s="1" t="s">
        <v>434</v>
      </c>
    </row>
    <row r="152" spans="10:11">
      <c r="J152" s="1" t="s">
        <v>435</v>
      </c>
      <c r="K152" s="1" t="s">
        <v>436</v>
      </c>
    </row>
    <row r="153" spans="10:11">
      <c r="J153" s="1" t="s">
        <v>437</v>
      </c>
      <c r="K153" s="1" t="s">
        <v>438</v>
      </c>
    </row>
    <row r="154" spans="10:11">
      <c r="J154" s="1" t="s">
        <v>439</v>
      </c>
      <c r="K154" s="1" t="s">
        <v>440</v>
      </c>
    </row>
    <row r="155" spans="10:11">
      <c r="J155" s="1" t="s">
        <v>441</v>
      </c>
      <c r="K155" s="1" t="s">
        <v>1059</v>
      </c>
    </row>
    <row r="156" spans="10:11">
      <c r="J156" s="1" t="s">
        <v>1060</v>
      </c>
      <c r="K156" s="1" t="s">
        <v>1061</v>
      </c>
    </row>
    <row r="157" spans="10:11">
      <c r="J157" s="1" t="s">
        <v>1062</v>
      </c>
      <c r="K157" s="1" t="s">
        <v>1063</v>
      </c>
    </row>
    <row r="158" spans="10:11">
      <c r="J158" s="1" t="s">
        <v>1064</v>
      </c>
      <c r="K158" s="1" t="s">
        <v>1065</v>
      </c>
    </row>
    <row r="159" spans="10:11">
      <c r="J159" s="1" t="s">
        <v>1066</v>
      </c>
      <c r="K159" s="1" t="s">
        <v>1067</v>
      </c>
    </row>
    <row r="160" spans="10:11">
      <c r="J160" s="1" t="s">
        <v>1068</v>
      </c>
      <c r="K160" s="1" t="s">
        <v>1069</v>
      </c>
    </row>
    <row r="161" spans="10:11">
      <c r="J161" s="1" t="s">
        <v>1070</v>
      </c>
      <c r="K161" s="1" t="s">
        <v>1071</v>
      </c>
    </row>
    <row r="162" spans="10:11">
      <c r="J162" s="1" t="s">
        <v>1777</v>
      </c>
      <c r="K162" s="1" t="s">
        <v>1778</v>
      </c>
    </row>
    <row r="163" spans="10:11">
      <c r="J163" s="1" t="s">
        <v>1056</v>
      </c>
      <c r="K163" s="1" t="s">
        <v>1057</v>
      </c>
    </row>
    <row r="164" spans="10:11">
      <c r="J164" s="1" t="s">
        <v>1058</v>
      </c>
      <c r="K164" s="1" t="s">
        <v>442</v>
      </c>
    </row>
    <row r="165" spans="10:11">
      <c r="J165" s="1" t="s">
        <v>443</v>
      </c>
      <c r="K165" s="1" t="s">
        <v>2069</v>
      </c>
    </row>
    <row r="166" spans="10:11">
      <c r="J166" s="1" t="s">
        <v>2070</v>
      </c>
      <c r="K166" s="1" t="s">
        <v>2071</v>
      </c>
    </row>
    <row r="167" spans="10:11">
      <c r="J167" s="1" t="s">
        <v>2072</v>
      </c>
      <c r="K167" s="1" t="s">
        <v>2073</v>
      </c>
    </row>
    <row r="168" spans="10:11">
      <c r="J168" s="1" t="s">
        <v>2074</v>
      </c>
      <c r="K168" s="1" t="s">
        <v>2075</v>
      </c>
    </row>
    <row r="169" spans="10:11">
      <c r="J169" s="1" t="s">
        <v>2076</v>
      </c>
      <c r="K169" s="1" t="s">
        <v>2077</v>
      </c>
    </row>
    <row r="170" spans="10:11">
      <c r="J170" s="1" t="s">
        <v>2078</v>
      </c>
      <c r="K170" s="1" t="s">
        <v>2079</v>
      </c>
    </row>
    <row r="171" spans="10:11">
      <c r="J171" s="1" t="s">
        <v>2080</v>
      </c>
      <c r="K171" s="1" t="s">
        <v>2081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Y165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66.140625" customWidth="1"/>
    <col min="5" max="23" width="28.7109375" customWidth="1"/>
  </cols>
  <sheetData>
    <row r="1" spans="1:25" ht="27.95" customHeight="1">
      <c r="A1" s="13" t="s">
        <v>2171</v>
      </c>
      <c r="D1" s="225" t="s">
        <v>2358</v>
      </c>
      <c r="E1" s="225"/>
      <c r="F1" s="225"/>
      <c r="G1" s="225"/>
      <c r="H1" s="225"/>
      <c r="I1" s="225"/>
      <c r="J1" s="225"/>
      <c r="K1" s="225"/>
    </row>
    <row r="4" spans="1:25">
      <c r="E4" s="44" t="s">
        <v>1256</v>
      </c>
    </row>
    <row r="5" spans="1:25">
      <c r="A5" s="222"/>
      <c r="B5" s="222"/>
      <c r="C5" s="222" t="s">
        <v>2172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>
      <c r="A6" s="222"/>
      <c r="B6" s="222"/>
      <c r="C6" s="222"/>
      <c r="D6" s="222"/>
      <c r="E6" s="222" t="s">
        <v>731</v>
      </c>
      <c r="F6" s="222" t="s">
        <v>732</v>
      </c>
      <c r="G6" s="222" t="s">
        <v>733</v>
      </c>
      <c r="H6" s="222" t="s">
        <v>1076</v>
      </c>
      <c r="I6" s="222" t="s">
        <v>1095</v>
      </c>
      <c r="J6" s="222" t="s">
        <v>1096</v>
      </c>
      <c r="K6" s="222" t="s">
        <v>1097</v>
      </c>
      <c r="L6" s="222" t="s">
        <v>1077</v>
      </c>
      <c r="M6" s="222" t="s">
        <v>1078</v>
      </c>
      <c r="N6" s="222" t="s">
        <v>3</v>
      </c>
      <c r="O6" s="222" t="s">
        <v>323</v>
      </c>
      <c r="P6" s="142" t="s">
        <v>1608</v>
      </c>
      <c r="Q6" s="222" t="s">
        <v>1609</v>
      </c>
      <c r="R6" s="222" t="s">
        <v>1570</v>
      </c>
      <c r="S6" s="222" t="s">
        <v>107</v>
      </c>
      <c r="T6" s="222" t="s">
        <v>184</v>
      </c>
      <c r="U6" s="222" t="s">
        <v>1610</v>
      </c>
      <c r="V6" s="222" t="s">
        <v>1611</v>
      </c>
      <c r="W6" s="222" t="s">
        <v>1079</v>
      </c>
      <c r="X6" s="222"/>
      <c r="Y6" s="222"/>
    </row>
    <row r="7" spans="1:25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</row>
    <row r="8" spans="1:25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147"/>
      <c r="X8" s="222" t="s">
        <v>241</v>
      </c>
      <c r="Y8" s="222" t="s">
        <v>243</v>
      </c>
    </row>
    <row r="9" spans="1:25" hidden="1">
      <c r="A9" s="222"/>
      <c r="B9" s="222"/>
      <c r="C9" s="222" t="s">
        <v>461</v>
      </c>
      <c r="D9" s="117" t="s">
        <v>1775</v>
      </c>
      <c r="E9" s="118" t="str">
        <f>StartUp!G8</f>
        <v>01-Jul-2015</v>
      </c>
      <c r="F9" s="118" t="str">
        <f>StartUp!G8</f>
        <v>01-Jul-2015</v>
      </c>
      <c r="G9" s="118" t="str">
        <f>StartUp!G8</f>
        <v>01-Jul-2015</v>
      </c>
      <c r="H9" s="118" t="str">
        <f>StartUp!G8</f>
        <v>01-Jul-2015</v>
      </c>
      <c r="I9" s="119" t="str">
        <f>StartUp!G10</f>
        <v>01-Apr-2015</v>
      </c>
      <c r="J9" s="119" t="str">
        <f>StartUp!G10</f>
        <v>01-Apr-2015</v>
      </c>
      <c r="K9" s="119" t="str">
        <f>StartUp!G10</f>
        <v>01-Apr-2015</v>
      </c>
      <c r="L9" s="119" t="str">
        <f>StartUp!G10</f>
        <v>01-Apr-2015</v>
      </c>
      <c r="M9" s="119" t="str">
        <f>StartUp!G10</f>
        <v>01-Apr-2015</v>
      </c>
      <c r="N9" s="119" t="str">
        <f>StartUp!G10</f>
        <v>01-Apr-2015</v>
      </c>
      <c r="O9" s="119" t="str">
        <f>StartUp!G10</f>
        <v>01-Apr-2015</v>
      </c>
      <c r="P9" s="119" t="str">
        <f>StartUp!G10</f>
        <v>01-Apr-2015</v>
      </c>
      <c r="Q9" s="118" t="str">
        <f>StartUp!G8</f>
        <v>01-Jul-2015</v>
      </c>
      <c r="R9" s="118" t="str">
        <f>StartUp!G8</f>
        <v>01-Jul-2015</v>
      </c>
      <c r="S9" s="118" t="str">
        <f>StartUp!G8</f>
        <v>01-Jul-2015</v>
      </c>
      <c r="T9" s="119" t="str">
        <f>StartUp!G10</f>
        <v>01-Apr-2015</v>
      </c>
      <c r="U9" s="119" t="str">
        <f>StartUp!G10</f>
        <v>01-Apr-2015</v>
      </c>
      <c r="V9" s="118" t="str">
        <f>StartUp!G8</f>
        <v>01-Jul-2015</v>
      </c>
      <c r="W9" s="119" t="str">
        <f>StartUp!G10</f>
        <v>01-Apr-2015</v>
      </c>
      <c r="X9" s="116"/>
      <c r="Y9" s="222"/>
    </row>
    <row r="10" spans="1:25" hidden="1">
      <c r="A10" s="222"/>
      <c r="B10" s="222"/>
      <c r="C10" s="222" t="s">
        <v>460</v>
      </c>
      <c r="D10" s="117" t="s">
        <v>1776</v>
      </c>
      <c r="E10" s="118">
        <f>StartUp!G9</f>
        <v>0</v>
      </c>
      <c r="F10" s="118">
        <f>StartUp!G9</f>
        <v>0</v>
      </c>
      <c r="G10" s="118">
        <f>StartUp!G9</f>
        <v>0</v>
      </c>
      <c r="H10" s="118">
        <f>StartUp!G9</f>
        <v>0</v>
      </c>
      <c r="I10" s="118">
        <f>StartUp!G9</f>
        <v>0</v>
      </c>
      <c r="J10" s="118">
        <f>StartUp!G9</f>
        <v>0</v>
      </c>
      <c r="K10" s="118">
        <f>StartUp!G9</f>
        <v>0</v>
      </c>
      <c r="L10" s="118">
        <f>StartUp!G9</f>
        <v>0</v>
      </c>
      <c r="M10" s="118">
        <f>StartUp!G9</f>
        <v>0</v>
      </c>
      <c r="N10" s="118">
        <f>StartUp!G9</f>
        <v>0</v>
      </c>
      <c r="O10" s="118">
        <f>StartUp!G9</f>
        <v>0</v>
      </c>
      <c r="P10" s="118">
        <f>StartUp!G9</f>
        <v>0</v>
      </c>
      <c r="Q10" s="118">
        <f>StartUp!G9</f>
        <v>0</v>
      </c>
      <c r="R10" s="118">
        <f>StartUp!G9</f>
        <v>0</v>
      </c>
      <c r="S10" s="118">
        <f>StartUp!G9</f>
        <v>0</v>
      </c>
      <c r="T10" s="118">
        <f>StartUp!G9</f>
        <v>0</v>
      </c>
      <c r="U10" s="118">
        <f>StartUp!G9</f>
        <v>0</v>
      </c>
      <c r="V10" s="118">
        <f>StartUp!G9</f>
        <v>0</v>
      </c>
      <c r="W10" s="118">
        <f>StartUp!G9</f>
        <v>0</v>
      </c>
      <c r="X10" s="116"/>
      <c r="Y10" s="222"/>
    </row>
    <row r="11" spans="1:25">
      <c r="A11" s="222"/>
      <c r="B11" s="222"/>
      <c r="C11" s="222" t="s">
        <v>819</v>
      </c>
      <c r="D11" s="305" t="s">
        <v>528</v>
      </c>
      <c r="E11" s="271" t="s">
        <v>1991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72"/>
      <c r="X11" s="109"/>
      <c r="Y11" s="222"/>
    </row>
    <row r="12" spans="1:25" s="24" customFormat="1" ht="156.75" customHeight="1">
      <c r="A12" s="140"/>
      <c r="B12" s="140"/>
      <c r="C12" s="146" t="s">
        <v>819</v>
      </c>
      <c r="D12" s="305"/>
      <c r="E12" s="17" t="s">
        <v>2173</v>
      </c>
      <c r="F12" s="17" t="s">
        <v>2174</v>
      </c>
      <c r="G12" s="17" t="s">
        <v>2175</v>
      </c>
      <c r="H12" s="17" t="s">
        <v>506</v>
      </c>
      <c r="I12" s="17" t="s">
        <v>414</v>
      </c>
      <c r="J12" s="17" t="s">
        <v>507</v>
      </c>
      <c r="K12" s="17" t="s">
        <v>508</v>
      </c>
      <c r="L12" s="17" t="s">
        <v>417</v>
      </c>
      <c r="M12" s="17" t="s">
        <v>2062</v>
      </c>
      <c r="N12" s="17" t="s">
        <v>2063</v>
      </c>
      <c r="O12" s="17" t="s">
        <v>2064</v>
      </c>
      <c r="P12" s="17" t="s">
        <v>2065</v>
      </c>
      <c r="Q12" s="17" t="s">
        <v>2066</v>
      </c>
      <c r="R12" s="17" t="s">
        <v>768</v>
      </c>
      <c r="S12" s="17" t="s">
        <v>769</v>
      </c>
      <c r="T12" s="17" t="s">
        <v>2067</v>
      </c>
      <c r="U12" s="17" t="s">
        <v>2068</v>
      </c>
      <c r="V12" s="17" t="s">
        <v>1989</v>
      </c>
      <c r="W12" s="17" t="s">
        <v>1990</v>
      </c>
      <c r="Y12" s="140"/>
    </row>
    <row r="13" spans="1:25">
      <c r="A13" s="222"/>
      <c r="B13" s="222"/>
      <c r="C13" s="219" t="s">
        <v>819</v>
      </c>
      <c r="D13" s="17" t="s">
        <v>529</v>
      </c>
      <c r="E13" s="17" t="s">
        <v>509</v>
      </c>
      <c r="F13" s="17" t="s">
        <v>510</v>
      </c>
      <c r="G13" s="17" t="s">
        <v>511</v>
      </c>
      <c r="H13" s="17" t="s">
        <v>512</v>
      </c>
      <c r="I13" s="17" t="s">
        <v>513</v>
      </c>
      <c r="J13" s="17" t="s">
        <v>514</v>
      </c>
      <c r="K13" s="17" t="s">
        <v>515</v>
      </c>
      <c r="L13" s="17" t="s">
        <v>516</v>
      </c>
      <c r="M13" s="17" t="s">
        <v>517</v>
      </c>
      <c r="N13" s="17" t="s">
        <v>518</v>
      </c>
      <c r="O13" s="17" t="s">
        <v>519</v>
      </c>
      <c r="P13" s="17" t="s">
        <v>520</v>
      </c>
      <c r="Q13" s="17" t="s">
        <v>521</v>
      </c>
      <c r="R13" s="17" t="s">
        <v>522</v>
      </c>
      <c r="S13" s="17" t="s">
        <v>523</v>
      </c>
      <c r="T13" s="17" t="s">
        <v>524</v>
      </c>
      <c r="U13" s="17" t="s">
        <v>525</v>
      </c>
      <c r="V13" s="17" t="s">
        <v>526</v>
      </c>
      <c r="W13" s="17" t="s">
        <v>527</v>
      </c>
      <c r="Y13" s="222"/>
    </row>
    <row r="14" spans="1:25" hidden="1">
      <c r="A14" s="222"/>
      <c r="B14" s="222"/>
      <c r="C14" s="222" t="s">
        <v>241</v>
      </c>
      <c r="Y14" s="222"/>
    </row>
    <row r="15" spans="1:25" s="25" customFormat="1">
      <c r="A15" s="222"/>
      <c r="B15" s="222" t="s">
        <v>1080</v>
      </c>
      <c r="C15" s="222"/>
      <c r="D15" s="34" t="s">
        <v>530</v>
      </c>
      <c r="E15" s="68">
        <f>E16+E17</f>
        <v>0</v>
      </c>
      <c r="F15" s="68">
        <f>F16+F17</f>
        <v>0</v>
      </c>
      <c r="G15" s="68">
        <f>E15+F15</f>
        <v>0</v>
      </c>
      <c r="H15" s="68">
        <f t="shared" ref="H15:O15" si="0">H16+H17</f>
        <v>0</v>
      </c>
      <c r="I15" s="68">
        <f t="shared" si="0"/>
        <v>0</v>
      </c>
      <c r="J15" s="68">
        <f t="shared" si="0"/>
        <v>0</v>
      </c>
      <c r="K15" s="68">
        <f t="shared" si="0"/>
        <v>0</v>
      </c>
      <c r="L15" s="68">
        <f t="shared" si="0"/>
        <v>0</v>
      </c>
      <c r="M15" s="68">
        <f t="shared" si="0"/>
        <v>0</v>
      </c>
      <c r="N15" s="68">
        <f t="shared" si="0"/>
        <v>0</v>
      </c>
      <c r="O15" s="68">
        <f t="shared" si="0"/>
        <v>0</v>
      </c>
      <c r="P15" s="68">
        <f t="shared" ref="P15:P46" si="1">J15+K15-L15-M15-N15+O15</f>
        <v>0</v>
      </c>
      <c r="Q15" s="68">
        <f t="shared" ref="Q15:W15" si="2">Q16+Q17</f>
        <v>0</v>
      </c>
      <c r="R15" s="68">
        <f t="shared" si="2"/>
        <v>0</v>
      </c>
      <c r="S15" s="68">
        <f t="shared" si="2"/>
        <v>0</v>
      </c>
      <c r="T15" s="68">
        <f t="shared" si="2"/>
        <v>0</v>
      </c>
      <c r="U15" s="68">
        <f t="shared" si="2"/>
        <v>0</v>
      </c>
      <c r="V15" s="68">
        <f t="shared" si="2"/>
        <v>0</v>
      </c>
      <c r="W15" s="68">
        <f t="shared" si="2"/>
        <v>0</v>
      </c>
      <c r="Y15" s="222"/>
    </row>
    <row r="16" spans="1:25" s="25" customFormat="1">
      <c r="A16" s="222"/>
      <c r="B16" s="222" t="s">
        <v>1081</v>
      </c>
      <c r="C16" s="222"/>
      <c r="D16" s="35" t="s">
        <v>531</v>
      </c>
      <c r="E16" s="61"/>
      <c r="F16" s="61"/>
      <c r="G16" s="68">
        <f>E16+F16</f>
        <v>0</v>
      </c>
      <c r="H16" s="61"/>
      <c r="I16" s="61"/>
      <c r="J16" s="61"/>
      <c r="K16" s="61"/>
      <c r="L16" s="61"/>
      <c r="M16" s="61"/>
      <c r="N16" s="61"/>
      <c r="O16" s="61"/>
      <c r="P16" s="68">
        <f t="shared" si="1"/>
        <v>0</v>
      </c>
      <c r="Q16" s="61"/>
      <c r="R16" s="61"/>
      <c r="S16" s="61"/>
      <c r="T16" s="61"/>
      <c r="U16" s="61"/>
      <c r="V16" s="61"/>
      <c r="W16" s="61"/>
      <c r="Y16" s="222"/>
    </row>
    <row r="17" spans="1:25" s="25" customFormat="1">
      <c r="A17" s="222"/>
      <c r="B17" s="222" t="s">
        <v>1366</v>
      </c>
      <c r="C17" s="222"/>
      <c r="D17" s="35" t="s">
        <v>532</v>
      </c>
      <c r="E17" s="61"/>
      <c r="F17" s="61"/>
      <c r="G17" s="68">
        <f>E17+F17</f>
        <v>0</v>
      </c>
      <c r="H17" s="61"/>
      <c r="I17" s="61"/>
      <c r="J17" s="61"/>
      <c r="K17" s="61"/>
      <c r="L17" s="61"/>
      <c r="M17" s="61"/>
      <c r="N17" s="61"/>
      <c r="O17" s="61"/>
      <c r="P17" s="68">
        <f t="shared" si="1"/>
        <v>0</v>
      </c>
      <c r="Q17" s="61"/>
      <c r="R17" s="61"/>
      <c r="S17" s="61"/>
      <c r="T17" s="61"/>
      <c r="U17" s="61"/>
      <c r="V17" s="61"/>
      <c r="W17" s="61"/>
      <c r="Y17" s="222"/>
    </row>
    <row r="18" spans="1:25" s="25" customFormat="1">
      <c r="A18" s="222"/>
      <c r="B18" s="222" t="s">
        <v>1367</v>
      </c>
      <c r="C18" s="222"/>
      <c r="D18" s="34" t="s">
        <v>533</v>
      </c>
      <c r="E18" s="68">
        <f>E19+E20+E21+E22+E23</f>
        <v>0</v>
      </c>
      <c r="F18" s="68">
        <f>F19+F20+F21+F22+F23</f>
        <v>0</v>
      </c>
      <c r="G18" s="68">
        <f t="shared" ref="G18:G81" si="3">E18+F18</f>
        <v>0</v>
      </c>
      <c r="H18" s="68">
        <f t="shared" ref="H18:O18" si="4">H19+H20+H21+H22+H23</f>
        <v>0</v>
      </c>
      <c r="I18" s="68">
        <f t="shared" si="4"/>
        <v>0</v>
      </c>
      <c r="J18" s="68">
        <f t="shared" si="4"/>
        <v>0</v>
      </c>
      <c r="K18" s="68">
        <f t="shared" si="4"/>
        <v>0</v>
      </c>
      <c r="L18" s="68">
        <f t="shared" si="4"/>
        <v>0</v>
      </c>
      <c r="M18" s="68">
        <f t="shared" si="4"/>
        <v>0</v>
      </c>
      <c r="N18" s="68">
        <f t="shared" si="4"/>
        <v>0</v>
      </c>
      <c r="O18" s="68">
        <f t="shared" si="4"/>
        <v>0</v>
      </c>
      <c r="P18" s="68">
        <f t="shared" si="1"/>
        <v>0</v>
      </c>
      <c r="Q18" s="68">
        <f t="shared" ref="Q18:W18" si="5">Q19+Q20+Q21+Q22+Q23</f>
        <v>0</v>
      </c>
      <c r="R18" s="68">
        <f t="shared" si="5"/>
        <v>0</v>
      </c>
      <c r="S18" s="68">
        <f t="shared" si="5"/>
        <v>0</v>
      </c>
      <c r="T18" s="68">
        <f t="shared" si="5"/>
        <v>0</v>
      </c>
      <c r="U18" s="68">
        <f t="shared" si="5"/>
        <v>0</v>
      </c>
      <c r="V18" s="68">
        <f t="shared" si="5"/>
        <v>0</v>
      </c>
      <c r="W18" s="68">
        <f t="shared" si="5"/>
        <v>0</v>
      </c>
      <c r="Y18" s="222"/>
    </row>
    <row r="19" spans="1:25" s="25" customFormat="1">
      <c r="A19" s="222"/>
      <c r="B19" s="222" t="s">
        <v>1368</v>
      </c>
      <c r="C19" s="222"/>
      <c r="D19" s="35" t="s">
        <v>534</v>
      </c>
      <c r="E19" s="61"/>
      <c r="F19" s="61"/>
      <c r="G19" s="68">
        <f t="shared" si="3"/>
        <v>0</v>
      </c>
      <c r="H19" s="61"/>
      <c r="I19" s="61"/>
      <c r="J19" s="61"/>
      <c r="K19" s="61"/>
      <c r="L19" s="61"/>
      <c r="M19" s="61"/>
      <c r="N19" s="61"/>
      <c r="O19" s="61"/>
      <c r="P19" s="68">
        <f t="shared" si="1"/>
        <v>0</v>
      </c>
      <c r="Q19" s="61"/>
      <c r="R19" s="61"/>
      <c r="S19" s="61"/>
      <c r="T19" s="61"/>
      <c r="U19" s="61"/>
      <c r="V19" s="61"/>
      <c r="W19" s="61"/>
      <c r="Y19" s="222"/>
    </row>
    <row r="20" spans="1:25" s="25" customFormat="1">
      <c r="A20" s="222"/>
      <c r="B20" s="222" t="s">
        <v>1682</v>
      </c>
      <c r="C20" s="222"/>
      <c r="D20" s="35" t="s">
        <v>535</v>
      </c>
      <c r="E20" s="61"/>
      <c r="F20" s="61"/>
      <c r="G20" s="68">
        <f t="shared" si="3"/>
        <v>0</v>
      </c>
      <c r="H20" s="61"/>
      <c r="I20" s="61"/>
      <c r="J20" s="61"/>
      <c r="K20" s="61"/>
      <c r="L20" s="61"/>
      <c r="M20" s="61"/>
      <c r="N20" s="61"/>
      <c r="O20" s="61"/>
      <c r="P20" s="68">
        <f t="shared" si="1"/>
        <v>0</v>
      </c>
      <c r="Q20" s="61"/>
      <c r="R20" s="61"/>
      <c r="S20" s="61"/>
      <c r="T20" s="61"/>
      <c r="U20" s="61"/>
      <c r="V20" s="61"/>
      <c r="W20" s="61"/>
      <c r="Y20" s="222"/>
    </row>
    <row r="21" spans="1:25" s="25" customFormat="1">
      <c r="A21" s="222"/>
      <c r="B21" s="222" t="s">
        <v>1683</v>
      </c>
      <c r="C21" s="222"/>
      <c r="D21" s="35" t="s">
        <v>536</v>
      </c>
      <c r="E21" s="61"/>
      <c r="F21" s="61"/>
      <c r="G21" s="68">
        <f t="shared" si="3"/>
        <v>0</v>
      </c>
      <c r="H21" s="61"/>
      <c r="I21" s="61"/>
      <c r="J21" s="61"/>
      <c r="K21" s="61"/>
      <c r="L21" s="61"/>
      <c r="M21" s="61"/>
      <c r="N21" s="61"/>
      <c r="O21" s="61"/>
      <c r="P21" s="68">
        <f t="shared" si="1"/>
        <v>0</v>
      </c>
      <c r="Q21" s="61"/>
      <c r="R21" s="61"/>
      <c r="S21" s="61"/>
      <c r="T21" s="61"/>
      <c r="U21" s="61"/>
      <c r="V21" s="61"/>
      <c r="W21" s="61"/>
      <c r="Y21" s="222"/>
    </row>
    <row r="22" spans="1:25" s="25" customFormat="1">
      <c r="A22" s="222"/>
      <c r="B22" s="222" t="s">
        <v>1372</v>
      </c>
      <c r="C22" s="222"/>
      <c r="D22" s="35" t="s">
        <v>537</v>
      </c>
      <c r="E22" s="61"/>
      <c r="F22" s="61"/>
      <c r="G22" s="68">
        <f t="shared" si="3"/>
        <v>0</v>
      </c>
      <c r="H22" s="61"/>
      <c r="I22" s="61"/>
      <c r="J22" s="61"/>
      <c r="K22" s="61"/>
      <c r="L22" s="61"/>
      <c r="M22" s="61"/>
      <c r="N22" s="61"/>
      <c r="O22" s="61"/>
      <c r="P22" s="68">
        <f t="shared" si="1"/>
        <v>0</v>
      </c>
      <c r="Q22" s="61"/>
      <c r="R22" s="61"/>
      <c r="S22" s="61"/>
      <c r="T22" s="61"/>
      <c r="U22" s="61"/>
      <c r="V22" s="61"/>
      <c r="W22" s="61"/>
      <c r="Y22" s="222"/>
    </row>
    <row r="23" spans="1:25" s="25" customFormat="1">
      <c r="A23" s="222"/>
      <c r="B23" s="222" t="s">
        <v>982</v>
      </c>
      <c r="C23" s="222"/>
      <c r="D23" s="35" t="s">
        <v>538</v>
      </c>
      <c r="E23" s="61"/>
      <c r="F23" s="61"/>
      <c r="G23" s="68">
        <f t="shared" si="3"/>
        <v>0</v>
      </c>
      <c r="H23" s="61"/>
      <c r="I23" s="61"/>
      <c r="J23" s="61"/>
      <c r="K23" s="61"/>
      <c r="L23" s="61"/>
      <c r="M23" s="61"/>
      <c r="N23" s="61"/>
      <c r="O23" s="61"/>
      <c r="P23" s="68">
        <f t="shared" si="1"/>
        <v>0</v>
      </c>
      <c r="Q23" s="61"/>
      <c r="R23" s="61"/>
      <c r="S23" s="61"/>
      <c r="T23" s="61"/>
      <c r="U23" s="61"/>
      <c r="V23" s="61"/>
      <c r="W23" s="61"/>
      <c r="Y23" s="222"/>
    </row>
    <row r="24" spans="1:25" s="25" customFormat="1">
      <c r="A24" s="222"/>
      <c r="B24" s="222" t="s">
        <v>914</v>
      </c>
      <c r="C24" s="222"/>
      <c r="D24" s="34" t="s">
        <v>539</v>
      </c>
      <c r="E24" s="68">
        <f>E25+E26</f>
        <v>0</v>
      </c>
      <c r="F24" s="68">
        <f>F25+F26</f>
        <v>0</v>
      </c>
      <c r="G24" s="68">
        <f t="shared" si="3"/>
        <v>0</v>
      </c>
      <c r="H24" s="68">
        <f t="shared" ref="H24:O24" si="6">H25+H26</f>
        <v>0</v>
      </c>
      <c r="I24" s="68">
        <f t="shared" si="6"/>
        <v>0</v>
      </c>
      <c r="J24" s="68">
        <f t="shared" si="6"/>
        <v>0</v>
      </c>
      <c r="K24" s="68">
        <f t="shared" si="6"/>
        <v>0</v>
      </c>
      <c r="L24" s="68">
        <f t="shared" si="6"/>
        <v>0</v>
      </c>
      <c r="M24" s="68">
        <f t="shared" si="6"/>
        <v>0</v>
      </c>
      <c r="N24" s="68">
        <f t="shared" si="6"/>
        <v>0</v>
      </c>
      <c r="O24" s="68">
        <f t="shared" si="6"/>
        <v>0</v>
      </c>
      <c r="P24" s="68">
        <f t="shared" si="1"/>
        <v>0</v>
      </c>
      <c r="Q24" s="68">
        <f t="shared" ref="Q24:W24" si="7">Q25+Q26</f>
        <v>0</v>
      </c>
      <c r="R24" s="68">
        <f t="shared" si="7"/>
        <v>0</v>
      </c>
      <c r="S24" s="68">
        <f t="shared" si="7"/>
        <v>0</v>
      </c>
      <c r="T24" s="68">
        <f t="shared" si="7"/>
        <v>0</v>
      </c>
      <c r="U24" s="68">
        <f t="shared" si="7"/>
        <v>0</v>
      </c>
      <c r="V24" s="68">
        <f t="shared" si="7"/>
        <v>0</v>
      </c>
      <c r="W24" s="68">
        <f t="shared" si="7"/>
        <v>0</v>
      </c>
      <c r="Y24" s="222"/>
    </row>
    <row r="25" spans="1:25" s="25" customFormat="1">
      <c r="A25" s="222"/>
      <c r="B25" s="222" t="s">
        <v>915</v>
      </c>
      <c r="C25" s="222"/>
      <c r="D25" s="35" t="s">
        <v>540</v>
      </c>
      <c r="E25" s="61"/>
      <c r="F25" s="61"/>
      <c r="G25" s="68">
        <f t="shared" si="3"/>
        <v>0</v>
      </c>
      <c r="H25" s="61"/>
      <c r="I25" s="61"/>
      <c r="J25" s="61"/>
      <c r="K25" s="61"/>
      <c r="L25" s="61"/>
      <c r="M25" s="61"/>
      <c r="N25" s="61"/>
      <c r="O25" s="61"/>
      <c r="P25" s="68">
        <f t="shared" si="1"/>
        <v>0</v>
      </c>
      <c r="Q25" s="61"/>
      <c r="R25" s="61"/>
      <c r="S25" s="61"/>
      <c r="T25" s="61"/>
      <c r="U25" s="61"/>
      <c r="V25" s="61"/>
      <c r="W25" s="61"/>
      <c r="Y25" s="222"/>
    </row>
    <row r="26" spans="1:25" s="25" customFormat="1">
      <c r="A26" s="222"/>
      <c r="B26" s="222" t="s">
        <v>1635</v>
      </c>
      <c r="C26" s="222"/>
      <c r="D26" s="35" t="s">
        <v>541</v>
      </c>
      <c r="E26" s="61"/>
      <c r="F26" s="61"/>
      <c r="G26" s="68">
        <f t="shared" si="3"/>
        <v>0</v>
      </c>
      <c r="H26" s="61"/>
      <c r="I26" s="61"/>
      <c r="J26" s="61"/>
      <c r="K26" s="61"/>
      <c r="L26" s="61"/>
      <c r="M26" s="61"/>
      <c r="N26" s="61"/>
      <c r="O26" s="61"/>
      <c r="P26" s="68">
        <f t="shared" si="1"/>
        <v>0</v>
      </c>
      <c r="Q26" s="61"/>
      <c r="R26" s="61"/>
      <c r="S26" s="61"/>
      <c r="T26" s="61"/>
      <c r="U26" s="61"/>
      <c r="V26" s="61"/>
      <c r="W26" s="61"/>
      <c r="Y26" s="222"/>
    </row>
    <row r="27" spans="1:25" s="25" customFormat="1">
      <c r="A27" s="222"/>
      <c r="B27" s="222" t="s">
        <v>993</v>
      </c>
      <c r="C27" s="222"/>
      <c r="D27" s="34" t="s">
        <v>542</v>
      </c>
      <c r="E27" s="68">
        <f>E28+E29+E30+E31</f>
        <v>0</v>
      </c>
      <c r="F27" s="68">
        <f>F28+F29+F30+F31</f>
        <v>0</v>
      </c>
      <c r="G27" s="68">
        <f t="shared" si="3"/>
        <v>0</v>
      </c>
      <c r="H27" s="68">
        <f t="shared" ref="H27:O27" si="8">H28+H29+H30+H31</f>
        <v>0</v>
      </c>
      <c r="I27" s="68">
        <f t="shared" si="8"/>
        <v>0</v>
      </c>
      <c r="J27" s="68">
        <f t="shared" si="8"/>
        <v>0</v>
      </c>
      <c r="K27" s="68">
        <f t="shared" si="8"/>
        <v>0</v>
      </c>
      <c r="L27" s="68">
        <f t="shared" si="8"/>
        <v>0</v>
      </c>
      <c r="M27" s="68">
        <f t="shared" si="8"/>
        <v>0</v>
      </c>
      <c r="N27" s="68">
        <f t="shared" si="8"/>
        <v>0</v>
      </c>
      <c r="O27" s="68">
        <f t="shared" si="8"/>
        <v>0</v>
      </c>
      <c r="P27" s="68">
        <f t="shared" si="1"/>
        <v>0</v>
      </c>
      <c r="Q27" s="68">
        <f t="shared" ref="Q27:W27" si="9">Q28+Q29+Q30+Q31</f>
        <v>0</v>
      </c>
      <c r="R27" s="68">
        <f t="shared" si="9"/>
        <v>0</v>
      </c>
      <c r="S27" s="68">
        <f t="shared" si="9"/>
        <v>0</v>
      </c>
      <c r="T27" s="68">
        <f t="shared" si="9"/>
        <v>0</v>
      </c>
      <c r="U27" s="68">
        <f t="shared" si="9"/>
        <v>0</v>
      </c>
      <c r="V27" s="68">
        <f t="shared" si="9"/>
        <v>0</v>
      </c>
      <c r="W27" s="68">
        <f t="shared" si="9"/>
        <v>0</v>
      </c>
      <c r="Y27" s="222"/>
    </row>
    <row r="28" spans="1:25" s="25" customFormat="1">
      <c r="A28" s="222"/>
      <c r="B28" s="222" t="s">
        <v>994</v>
      </c>
      <c r="C28" s="222"/>
      <c r="D28" s="35" t="s">
        <v>543</v>
      </c>
      <c r="E28" s="61"/>
      <c r="F28" s="61"/>
      <c r="G28" s="68">
        <f t="shared" si="3"/>
        <v>0</v>
      </c>
      <c r="H28" s="61"/>
      <c r="I28" s="61"/>
      <c r="J28" s="61"/>
      <c r="K28" s="61"/>
      <c r="L28" s="61"/>
      <c r="M28" s="61"/>
      <c r="N28" s="61"/>
      <c r="O28" s="61"/>
      <c r="P28" s="68">
        <f t="shared" si="1"/>
        <v>0</v>
      </c>
      <c r="Q28" s="61"/>
      <c r="R28" s="61"/>
      <c r="S28" s="61"/>
      <c r="T28" s="61"/>
      <c r="U28" s="61"/>
      <c r="V28" s="61"/>
      <c r="W28" s="61"/>
      <c r="Y28" s="222"/>
    </row>
    <row r="29" spans="1:25" s="25" customFormat="1">
      <c r="A29" s="222"/>
      <c r="B29" s="222" t="s">
        <v>995</v>
      </c>
      <c r="C29" s="222"/>
      <c r="D29" s="35" t="s">
        <v>544</v>
      </c>
      <c r="E29" s="61"/>
      <c r="F29" s="61"/>
      <c r="G29" s="68">
        <f t="shared" si="3"/>
        <v>0</v>
      </c>
      <c r="H29" s="61"/>
      <c r="I29" s="61"/>
      <c r="J29" s="61"/>
      <c r="K29" s="61"/>
      <c r="L29" s="61"/>
      <c r="M29" s="61"/>
      <c r="N29" s="61"/>
      <c r="O29" s="61"/>
      <c r="P29" s="68">
        <f t="shared" si="1"/>
        <v>0</v>
      </c>
      <c r="Q29" s="61"/>
      <c r="R29" s="61"/>
      <c r="S29" s="61"/>
      <c r="T29" s="61"/>
      <c r="U29" s="61"/>
      <c r="V29" s="61"/>
      <c r="W29" s="61"/>
      <c r="Y29" s="222"/>
    </row>
    <row r="30" spans="1:25" s="25" customFormat="1">
      <c r="A30" s="222"/>
      <c r="B30" s="222" t="s">
        <v>996</v>
      </c>
      <c r="C30" s="222"/>
      <c r="D30" s="35" t="s">
        <v>686</v>
      </c>
      <c r="E30" s="61"/>
      <c r="F30" s="61"/>
      <c r="G30" s="68">
        <f t="shared" si="3"/>
        <v>0</v>
      </c>
      <c r="H30" s="61"/>
      <c r="I30" s="61"/>
      <c r="J30" s="61"/>
      <c r="K30" s="61"/>
      <c r="L30" s="61"/>
      <c r="M30" s="61"/>
      <c r="N30" s="61"/>
      <c r="O30" s="61"/>
      <c r="P30" s="68">
        <f t="shared" si="1"/>
        <v>0</v>
      </c>
      <c r="Q30" s="61"/>
      <c r="R30" s="61"/>
      <c r="S30" s="61"/>
      <c r="T30" s="61"/>
      <c r="U30" s="61"/>
      <c r="V30" s="61"/>
      <c r="W30" s="61"/>
      <c r="Y30" s="222"/>
    </row>
    <row r="31" spans="1:25" s="25" customFormat="1">
      <c r="A31" s="222"/>
      <c r="B31" s="222" t="s">
        <v>997</v>
      </c>
      <c r="C31" s="222"/>
      <c r="D31" s="35" t="s">
        <v>687</v>
      </c>
      <c r="E31" s="61"/>
      <c r="F31" s="61"/>
      <c r="G31" s="68">
        <f t="shared" si="3"/>
        <v>0</v>
      </c>
      <c r="H31" s="61"/>
      <c r="I31" s="61"/>
      <c r="J31" s="61"/>
      <c r="K31" s="61"/>
      <c r="L31" s="61"/>
      <c r="M31" s="61"/>
      <c r="N31" s="61"/>
      <c r="O31" s="61"/>
      <c r="P31" s="68">
        <f t="shared" si="1"/>
        <v>0</v>
      </c>
      <c r="Q31" s="61"/>
      <c r="R31" s="61"/>
      <c r="S31" s="61"/>
      <c r="T31" s="61"/>
      <c r="U31" s="61"/>
      <c r="V31" s="61"/>
      <c r="W31" s="61"/>
      <c r="Y31" s="222"/>
    </row>
    <row r="32" spans="1:25" s="25" customFormat="1">
      <c r="A32" s="222"/>
      <c r="B32" s="222" t="s">
        <v>998</v>
      </c>
      <c r="C32" s="222"/>
      <c r="D32" s="35" t="s">
        <v>688</v>
      </c>
      <c r="E32" s="61"/>
      <c r="F32" s="61"/>
      <c r="G32" s="68">
        <f t="shared" si="3"/>
        <v>0</v>
      </c>
      <c r="H32" s="61"/>
      <c r="I32" s="61"/>
      <c r="J32" s="61"/>
      <c r="K32" s="61"/>
      <c r="L32" s="61"/>
      <c r="M32" s="61"/>
      <c r="N32" s="61"/>
      <c r="O32" s="61"/>
      <c r="P32" s="68">
        <f t="shared" si="1"/>
        <v>0</v>
      </c>
      <c r="Q32" s="61"/>
      <c r="R32" s="61"/>
      <c r="S32" s="61"/>
      <c r="T32" s="61"/>
      <c r="U32" s="61"/>
      <c r="V32" s="61"/>
      <c r="W32" s="61"/>
      <c r="Y32" s="222"/>
    </row>
    <row r="33" spans="1:25" s="25" customFormat="1">
      <c r="A33" s="222"/>
      <c r="B33" s="222" t="s">
        <v>999</v>
      </c>
      <c r="C33" s="222"/>
      <c r="D33" s="34" t="s">
        <v>689</v>
      </c>
      <c r="E33" s="61"/>
      <c r="F33" s="61"/>
      <c r="G33" s="68">
        <f t="shared" si="3"/>
        <v>0</v>
      </c>
      <c r="H33" s="61"/>
      <c r="I33" s="61"/>
      <c r="J33" s="61"/>
      <c r="K33" s="61"/>
      <c r="L33" s="61"/>
      <c r="M33" s="61"/>
      <c r="N33" s="61"/>
      <c r="O33" s="61"/>
      <c r="P33" s="68">
        <f t="shared" si="1"/>
        <v>0</v>
      </c>
      <c r="Q33" s="61"/>
      <c r="R33" s="61"/>
      <c r="S33" s="61"/>
      <c r="T33" s="61"/>
      <c r="U33" s="61"/>
      <c r="V33" s="61"/>
      <c r="W33" s="61"/>
      <c r="Y33" s="222"/>
    </row>
    <row r="34" spans="1:25" s="25" customFormat="1">
      <c r="A34" s="222"/>
      <c r="B34" s="222" t="s">
        <v>1000</v>
      </c>
      <c r="C34" s="222"/>
      <c r="D34" s="34" t="s">
        <v>690</v>
      </c>
      <c r="E34" s="61"/>
      <c r="F34" s="61"/>
      <c r="G34" s="68">
        <f t="shared" si="3"/>
        <v>0</v>
      </c>
      <c r="H34" s="61"/>
      <c r="I34" s="61"/>
      <c r="J34" s="61"/>
      <c r="K34" s="61"/>
      <c r="L34" s="61"/>
      <c r="M34" s="61"/>
      <c r="N34" s="61"/>
      <c r="O34" s="61"/>
      <c r="P34" s="68">
        <f t="shared" si="1"/>
        <v>0</v>
      </c>
      <c r="Q34" s="61"/>
      <c r="R34" s="61"/>
      <c r="S34" s="61"/>
      <c r="T34" s="61"/>
      <c r="U34" s="61"/>
      <c r="V34" s="61"/>
      <c r="W34" s="61"/>
      <c r="Y34" s="222"/>
    </row>
    <row r="35" spans="1:25" s="25" customFormat="1">
      <c r="A35" s="222"/>
      <c r="B35" s="222" t="s">
        <v>1001</v>
      </c>
      <c r="C35" s="222"/>
      <c r="D35" s="34" t="s">
        <v>691</v>
      </c>
      <c r="E35" s="61"/>
      <c r="F35" s="61"/>
      <c r="G35" s="68">
        <f t="shared" si="3"/>
        <v>0</v>
      </c>
      <c r="H35" s="61"/>
      <c r="I35" s="61"/>
      <c r="J35" s="61"/>
      <c r="K35" s="61"/>
      <c r="L35" s="61"/>
      <c r="M35" s="61"/>
      <c r="N35" s="61"/>
      <c r="O35" s="61"/>
      <c r="P35" s="68">
        <f t="shared" si="1"/>
        <v>0</v>
      </c>
      <c r="Q35" s="61"/>
      <c r="R35" s="61"/>
      <c r="S35" s="61"/>
      <c r="T35" s="61"/>
      <c r="U35" s="61"/>
      <c r="V35" s="61"/>
      <c r="W35" s="61"/>
      <c r="Y35" s="222"/>
    </row>
    <row r="36" spans="1:25" s="25" customFormat="1">
      <c r="A36" s="222"/>
      <c r="B36" s="222" t="s">
        <v>1002</v>
      </c>
      <c r="C36" s="222"/>
      <c r="D36" s="80" t="s">
        <v>692</v>
      </c>
      <c r="E36" s="61"/>
      <c r="F36" s="61"/>
      <c r="G36" s="68">
        <f t="shared" si="3"/>
        <v>0</v>
      </c>
      <c r="H36" s="61"/>
      <c r="I36" s="61"/>
      <c r="J36" s="61"/>
      <c r="K36" s="61"/>
      <c r="L36" s="61"/>
      <c r="M36" s="61"/>
      <c r="N36" s="61"/>
      <c r="O36" s="61"/>
      <c r="P36" s="68">
        <f t="shared" si="1"/>
        <v>0</v>
      </c>
      <c r="Q36" s="61"/>
      <c r="R36" s="61"/>
      <c r="S36" s="61"/>
      <c r="T36" s="61"/>
      <c r="U36" s="61"/>
      <c r="V36" s="61"/>
      <c r="W36" s="61"/>
      <c r="Y36" s="222"/>
    </row>
    <row r="37" spans="1:25" s="25" customFormat="1">
      <c r="A37" s="222"/>
      <c r="B37" s="222" t="s">
        <v>1888</v>
      </c>
      <c r="C37" s="222"/>
      <c r="D37" s="34" t="s">
        <v>693</v>
      </c>
      <c r="E37" s="68">
        <f>SUM(E38:E41)</f>
        <v>0</v>
      </c>
      <c r="F37" s="68">
        <f>SUM(F38:F41)</f>
        <v>0</v>
      </c>
      <c r="G37" s="68">
        <f t="shared" si="3"/>
        <v>0</v>
      </c>
      <c r="H37" s="68">
        <f t="shared" ref="H37:O37" si="10">SUM(H38:H41)</f>
        <v>0</v>
      </c>
      <c r="I37" s="68">
        <f t="shared" si="10"/>
        <v>0</v>
      </c>
      <c r="J37" s="68">
        <f t="shared" si="10"/>
        <v>0</v>
      </c>
      <c r="K37" s="68">
        <f t="shared" si="10"/>
        <v>0</v>
      </c>
      <c r="L37" s="68">
        <f t="shared" si="10"/>
        <v>0</v>
      </c>
      <c r="M37" s="68">
        <f t="shared" si="10"/>
        <v>0</v>
      </c>
      <c r="N37" s="68">
        <f t="shared" si="10"/>
        <v>0</v>
      </c>
      <c r="O37" s="68">
        <f t="shared" si="10"/>
        <v>0</v>
      </c>
      <c r="P37" s="68">
        <f t="shared" si="1"/>
        <v>0</v>
      </c>
      <c r="Q37" s="68">
        <f>SUM(Q38:Q41)</f>
        <v>0</v>
      </c>
      <c r="R37" s="68">
        <f t="shared" ref="R37:W37" si="11">SUM(R38:R41)</f>
        <v>0</v>
      </c>
      <c r="S37" s="68">
        <f t="shared" si="11"/>
        <v>0</v>
      </c>
      <c r="T37" s="68">
        <f t="shared" si="11"/>
        <v>0</v>
      </c>
      <c r="U37" s="68">
        <f t="shared" si="11"/>
        <v>0</v>
      </c>
      <c r="V37" s="68">
        <f t="shared" si="11"/>
        <v>0</v>
      </c>
      <c r="W37" s="68">
        <f t="shared" si="11"/>
        <v>0</v>
      </c>
      <c r="Y37" s="222"/>
    </row>
    <row r="38" spans="1:25" s="25" customFormat="1">
      <c r="A38" s="222"/>
      <c r="B38" s="222" t="s">
        <v>1886</v>
      </c>
      <c r="C38" s="222"/>
      <c r="D38" s="35" t="s">
        <v>694</v>
      </c>
      <c r="E38" s="61"/>
      <c r="F38" s="61"/>
      <c r="G38" s="68">
        <f t="shared" si="3"/>
        <v>0</v>
      </c>
      <c r="H38" s="61"/>
      <c r="I38" s="61"/>
      <c r="J38" s="61"/>
      <c r="K38" s="61"/>
      <c r="L38" s="61"/>
      <c r="M38" s="61"/>
      <c r="N38" s="61"/>
      <c r="O38" s="61"/>
      <c r="P38" s="68">
        <f t="shared" si="1"/>
        <v>0</v>
      </c>
      <c r="Q38" s="61"/>
      <c r="R38" s="61"/>
      <c r="S38" s="61"/>
      <c r="T38" s="61"/>
      <c r="U38" s="61"/>
      <c r="V38" s="61"/>
      <c r="W38" s="61"/>
      <c r="Y38" s="222"/>
    </row>
    <row r="39" spans="1:25" s="25" customFormat="1">
      <c r="A39" s="222"/>
      <c r="B39" s="222" t="s">
        <v>974</v>
      </c>
      <c r="C39" s="222"/>
      <c r="D39" s="35" t="s">
        <v>695</v>
      </c>
      <c r="E39" s="61"/>
      <c r="F39" s="61"/>
      <c r="G39" s="68">
        <f t="shared" si="3"/>
        <v>0</v>
      </c>
      <c r="H39" s="61"/>
      <c r="I39" s="61"/>
      <c r="J39" s="61"/>
      <c r="K39" s="61"/>
      <c r="L39" s="61"/>
      <c r="M39" s="61"/>
      <c r="N39" s="61"/>
      <c r="O39" s="61"/>
      <c r="P39" s="68">
        <f t="shared" si="1"/>
        <v>0</v>
      </c>
      <c r="Q39" s="61"/>
      <c r="R39" s="61"/>
      <c r="S39" s="61"/>
      <c r="T39" s="61"/>
      <c r="U39" s="61"/>
      <c r="V39" s="61"/>
      <c r="W39" s="61"/>
      <c r="Y39" s="222"/>
    </row>
    <row r="40" spans="1:25" s="25" customFormat="1">
      <c r="A40" s="222"/>
      <c r="B40" s="222" t="s">
        <v>975</v>
      </c>
      <c r="C40" s="222"/>
      <c r="D40" s="35" t="s">
        <v>696</v>
      </c>
      <c r="E40" s="61"/>
      <c r="F40" s="61"/>
      <c r="G40" s="68">
        <f t="shared" si="3"/>
        <v>0</v>
      </c>
      <c r="H40" s="61"/>
      <c r="I40" s="61"/>
      <c r="J40" s="61"/>
      <c r="K40" s="61"/>
      <c r="L40" s="61"/>
      <c r="M40" s="61"/>
      <c r="N40" s="61"/>
      <c r="O40" s="61"/>
      <c r="P40" s="68">
        <f t="shared" si="1"/>
        <v>0</v>
      </c>
      <c r="Q40" s="61"/>
      <c r="R40" s="61"/>
      <c r="S40" s="61"/>
      <c r="T40" s="61"/>
      <c r="U40" s="61"/>
      <c r="V40" s="61"/>
      <c r="W40" s="61"/>
      <c r="Y40" s="222"/>
    </row>
    <row r="41" spans="1:25" s="25" customFormat="1">
      <c r="A41" s="222"/>
      <c r="B41" s="222" t="s">
        <v>976</v>
      </c>
      <c r="C41" s="222"/>
      <c r="D41" s="35" t="s">
        <v>697</v>
      </c>
      <c r="E41" s="61"/>
      <c r="F41" s="61"/>
      <c r="G41" s="68">
        <f t="shared" si="3"/>
        <v>0</v>
      </c>
      <c r="H41" s="61"/>
      <c r="I41" s="61"/>
      <c r="J41" s="61"/>
      <c r="K41" s="61"/>
      <c r="L41" s="61"/>
      <c r="M41" s="61"/>
      <c r="N41" s="61"/>
      <c r="O41" s="61"/>
      <c r="P41" s="68">
        <f t="shared" si="1"/>
        <v>0</v>
      </c>
      <c r="Q41" s="61"/>
      <c r="R41" s="61"/>
      <c r="S41" s="61"/>
      <c r="T41" s="61"/>
      <c r="U41" s="61"/>
      <c r="V41" s="61"/>
      <c r="W41" s="61"/>
      <c r="Y41" s="222"/>
    </row>
    <row r="42" spans="1:25" s="25" customFormat="1">
      <c r="A42" s="222"/>
      <c r="B42" s="222" t="s">
        <v>977</v>
      </c>
      <c r="C42" s="222"/>
      <c r="D42" s="34" t="s">
        <v>698</v>
      </c>
      <c r="E42" s="61"/>
      <c r="F42" s="61"/>
      <c r="G42" s="68">
        <f t="shared" si="3"/>
        <v>0</v>
      </c>
      <c r="H42" s="61"/>
      <c r="I42" s="61"/>
      <c r="J42" s="61"/>
      <c r="K42" s="61"/>
      <c r="L42" s="61"/>
      <c r="M42" s="61"/>
      <c r="N42" s="61"/>
      <c r="O42" s="61"/>
      <c r="P42" s="68">
        <f t="shared" si="1"/>
        <v>0</v>
      </c>
      <c r="Q42" s="61"/>
      <c r="R42" s="61"/>
      <c r="S42" s="61"/>
      <c r="T42" s="61"/>
      <c r="U42" s="61"/>
      <c r="V42" s="61"/>
      <c r="W42" s="61"/>
      <c r="Y42" s="222"/>
    </row>
    <row r="43" spans="1:25" s="25" customFormat="1">
      <c r="A43" s="222"/>
      <c r="B43" s="222" t="s">
        <v>978</v>
      </c>
      <c r="C43" s="222"/>
      <c r="D43" s="34" t="s">
        <v>699</v>
      </c>
      <c r="E43" s="61"/>
      <c r="F43" s="61"/>
      <c r="G43" s="68">
        <f t="shared" si="3"/>
        <v>0</v>
      </c>
      <c r="H43" s="61"/>
      <c r="I43" s="61"/>
      <c r="J43" s="61"/>
      <c r="K43" s="61"/>
      <c r="L43" s="61"/>
      <c r="M43" s="61"/>
      <c r="N43" s="61"/>
      <c r="O43" s="61"/>
      <c r="P43" s="68">
        <f t="shared" si="1"/>
        <v>0</v>
      </c>
      <c r="Q43" s="61"/>
      <c r="R43" s="61"/>
      <c r="S43" s="61"/>
      <c r="T43" s="61"/>
      <c r="U43" s="61"/>
      <c r="V43" s="61"/>
      <c r="W43" s="61"/>
      <c r="Y43" s="222"/>
    </row>
    <row r="44" spans="1:25" s="25" customFormat="1">
      <c r="A44" s="222"/>
      <c r="B44" s="222" t="s">
        <v>979</v>
      </c>
      <c r="C44" s="222"/>
      <c r="D44" s="34" t="s">
        <v>700</v>
      </c>
      <c r="E44" s="61"/>
      <c r="F44" s="61"/>
      <c r="G44" s="68">
        <f t="shared" si="3"/>
        <v>0</v>
      </c>
      <c r="H44" s="61"/>
      <c r="I44" s="61"/>
      <c r="J44" s="61"/>
      <c r="K44" s="61"/>
      <c r="L44" s="61"/>
      <c r="M44" s="61"/>
      <c r="N44" s="61"/>
      <c r="O44" s="61"/>
      <c r="P44" s="68">
        <f t="shared" si="1"/>
        <v>0</v>
      </c>
      <c r="Q44" s="61"/>
      <c r="R44" s="61"/>
      <c r="S44" s="61"/>
      <c r="T44" s="61"/>
      <c r="U44" s="61"/>
      <c r="V44" s="61"/>
      <c r="W44" s="61"/>
      <c r="Y44" s="222"/>
    </row>
    <row r="45" spans="1:25" s="25" customFormat="1">
      <c r="A45" s="222"/>
      <c r="B45" s="222" t="s">
        <v>980</v>
      </c>
      <c r="C45" s="222"/>
      <c r="D45" s="34" t="s">
        <v>701</v>
      </c>
      <c r="E45" s="68">
        <f>E46+E47</f>
        <v>0</v>
      </c>
      <c r="F45" s="68">
        <f>F46+F47</f>
        <v>0</v>
      </c>
      <c r="G45" s="68">
        <f t="shared" si="3"/>
        <v>0</v>
      </c>
      <c r="H45" s="68">
        <f t="shared" ref="H45:O45" si="12">H46+H47</f>
        <v>0</v>
      </c>
      <c r="I45" s="68">
        <f t="shared" si="12"/>
        <v>0</v>
      </c>
      <c r="J45" s="68">
        <f t="shared" si="12"/>
        <v>0</v>
      </c>
      <c r="K45" s="68">
        <f t="shared" si="12"/>
        <v>0</v>
      </c>
      <c r="L45" s="68">
        <f t="shared" si="12"/>
        <v>0</v>
      </c>
      <c r="M45" s="68">
        <f t="shared" si="12"/>
        <v>0</v>
      </c>
      <c r="N45" s="68">
        <f t="shared" si="12"/>
        <v>0</v>
      </c>
      <c r="O45" s="68">
        <f t="shared" si="12"/>
        <v>0</v>
      </c>
      <c r="P45" s="68">
        <f t="shared" si="1"/>
        <v>0</v>
      </c>
      <c r="Q45" s="68">
        <f t="shared" ref="Q45:W45" si="13">Q46+Q47</f>
        <v>0</v>
      </c>
      <c r="R45" s="68">
        <f t="shared" si="13"/>
        <v>0</v>
      </c>
      <c r="S45" s="68">
        <f t="shared" si="13"/>
        <v>0</v>
      </c>
      <c r="T45" s="68">
        <f t="shared" si="13"/>
        <v>0</v>
      </c>
      <c r="U45" s="68">
        <f t="shared" si="13"/>
        <v>0</v>
      </c>
      <c r="V45" s="68">
        <f t="shared" si="13"/>
        <v>0</v>
      </c>
      <c r="W45" s="68">
        <f t="shared" si="13"/>
        <v>0</v>
      </c>
      <c r="Y45" s="222"/>
    </row>
    <row r="46" spans="1:25" s="25" customFormat="1">
      <c r="A46" s="222"/>
      <c r="B46" s="222" t="s">
        <v>981</v>
      </c>
      <c r="C46" s="222"/>
      <c r="D46" s="35" t="s">
        <v>702</v>
      </c>
      <c r="E46" s="61"/>
      <c r="F46" s="61"/>
      <c r="G46" s="68">
        <f t="shared" si="3"/>
        <v>0</v>
      </c>
      <c r="H46" s="61"/>
      <c r="I46" s="61"/>
      <c r="J46" s="61"/>
      <c r="K46" s="61"/>
      <c r="L46" s="61"/>
      <c r="M46" s="61"/>
      <c r="N46" s="61"/>
      <c r="O46" s="61"/>
      <c r="P46" s="68">
        <f t="shared" si="1"/>
        <v>0</v>
      </c>
      <c r="Q46" s="61"/>
      <c r="R46" s="61"/>
      <c r="S46" s="61"/>
      <c r="T46" s="61"/>
      <c r="U46" s="61"/>
      <c r="V46" s="61"/>
      <c r="W46" s="61"/>
      <c r="Y46" s="222"/>
    </row>
    <row r="47" spans="1:25" s="25" customFormat="1">
      <c r="A47" s="222"/>
      <c r="B47" s="222" t="s">
        <v>260</v>
      </c>
      <c r="C47" s="222"/>
      <c r="D47" s="35" t="s">
        <v>703</v>
      </c>
      <c r="E47" s="61"/>
      <c r="F47" s="61"/>
      <c r="G47" s="68">
        <f t="shared" si="3"/>
        <v>0</v>
      </c>
      <c r="H47" s="61"/>
      <c r="I47" s="61"/>
      <c r="J47" s="61"/>
      <c r="K47" s="61"/>
      <c r="L47" s="61"/>
      <c r="M47" s="61"/>
      <c r="N47" s="61"/>
      <c r="O47" s="61"/>
      <c r="P47" s="68">
        <f t="shared" ref="P47:P78" si="14">J47+K47-L47-M47-N47+O47</f>
        <v>0</v>
      </c>
      <c r="Q47" s="61"/>
      <c r="R47" s="61"/>
      <c r="S47" s="61"/>
      <c r="T47" s="61"/>
      <c r="U47" s="61"/>
      <c r="V47" s="61"/>
      <c r="W47" s="61"/>
      <c r="Y47" s="222"/>
    </row>
    <row r="48" spans="1:25" s="25" customFormat="1">
      <c r="A48" s="222"/>
      <c r="B48" s="222" t="s">
        <v>261</v>
      </c>
      <c r="C48" s="222"/>
      <c r="D48" s="34" t="s">
        <v>704</v>
      </c>
      <c r="E48" s="68">
        <f>E49+E50</f>
        <v>0</v>
      </c>
      <c r="F48" s="68">
        <f>F49+F50</f>
        <v>0</v>
      </c>
      <c r="G48" s="68">
        <f t="shared" si="3"/>
        <v>0</v>
      </c>
      <c r="H48" s="68">
        <f t="shared" ref="H48:O48" si="15">H49+H50</f>
        <v>0</v>
      </c>
      <c r="I48" s="68">
        <f t="shared" si="15"/>
        <v>0</v>
      </c>
      <c r="J48" s="68">
        <f t="shared" si="15"/>
        <v>0</v>
      </c>
      <c r="K48" s="68">
        <f t="shared" si="15"/>
        <v>0</v>
      </c>
      <c r="L48" s="68">
        <f t="shared" si="15"/>
        <v>0</v>
      </c>
      <c r="M48" s="68">
        <f t="shared" si="15"/>
        <v>0</v>
      </c>
      <c r="N48" s="68">
        <f t="shared" si="15"/>
        <v>0</v>
      </c>
      <c r="O48" s="68">
        <f t="shared" si="15"/>
        <v>0</v>
      </c>
      <c r="P48" s="68">
        <f t="shared" si="14"/>
        <v>0</v>
      </c>
      <c r="Q48" s="68">
        <f t="shared" ref="Q48:W48" si="16">Q49+Q50</f>
        <v>0</v>
      </c>
      <c r="R48" s="68">
        <f t="shared" si="16"/>
        <v>0</v>
      </c>
      <c r="S48" s="68">
        <f t="shared" si="16"/>
        <v>0</v>
      </c>
      <c r="T48" s="68">
        <f t="shared" si="16"/>
        <v>0</v>
      </c>
      <c r="U48" s="68">
        <f t="shared" si="16"/>
        <v>0</v>
      </c>
      <c r="V48" s="68">
        <f t="shared" si="16"/>
        <v>0</v>
      </c>
      <c r="W48" s="68">
        <f t="shared" si="16"/>
        <v>0</v>
      </c>
      <c r="Y48" s="222"/>
    </row>
    <row r="49" spans="1:25" s="25" customFormat="1">
      <c r="A49" s="222"/>
      <c r="B49" s="222" t="s">
        <v>262</v>
      </c>
      <c r="C49" s="222"/>
      <c r="D49" s="35" t="s">
        <v>705</v>
      </c>
      <c r="E49" s="61"/>
      <c r="F49" s="61"/>
      <c r="G49" s="68">
        <f t="shared" si="3"/>
        <v>0</v>
      </c>
      <c r="H49" s="61"/>
      <c r="I49" s="61"/>
      <c r="J49" s="61"/>
      <c r="K49" s="61"/>
      <c r="L49" s="61"/>
      <c r="M49" s="61"/>
      <c r="N49" s="61"/>
      <c r="O49" s="61"/>
      <c r="P49" s="68">
        <f t="shared" si="14"/>
        <v>0</v>
      </c>
      <c r="Q49" s="61"/>
      <c r="R49" s="61"/>
      <c r="S49" s="61"/>
      <c r="T49" s="61"/>
      <c r="U49" s="61"/>
      <c r="V49" s="61"/>
      <c r="W49" s="61"/>
      <c r="Y49" s="222"/>
    </row>
    <row r="50" spans="1:25" s="25" customFormat="1">
      <c r="A50" s="222"/>
      <c r="B50" s="222" t="s">
        <v>263</v>
      </c>
      <c r="C50" s="222"/>
      <c r="D50" s="35" t="s">
        <v>706</v>
      </c>
      <c r="E50" s="61"/>
      <c r="F50" s="61"/>
      <c r="G50" s="68">
        <f t="shared" si="3"/>
        <v>0</v>
      </c>
      <c r="H50" s="61"/>
      <c r="I50" s="61"/>
      <c r="J50" s="61"/>
      <c r="K50" s="61"/>
      <c r="L50" s="61"/>
      <c r="M50" s="61"/>
      <c r="N50" s="61"/>
      <c r="O50" s="61"/>
      <c r="P50" s="68">
        <f t="shared" si="14"/>
        <v>0</v>
      </c>
      <c r="Q50" s="61"/>
      <c r="R50" s="61"/>
      <c r="S50" s="61"/>
      <c r="T50" s="61"/>
      <c r="U50" s="61"/>
      <c r="V50" s="61"/>
      <c r="W50" s="61"/>
      <c r="Y50" s="222"/>
    </row>
    <row r="51" spans="1:25" s="25" customFormat="1">
      <c r="A51" s="222"/>
      <c r="B51" s="222" t="s">
        <v>264</v>
      </c>
      <c r="C51" s="222"/>
      <c r="D51" s="34" t="s">
        <v>1650</v>
      </c>
      <c r="E51" s="61"/>
      <c r="F51" s="61"/>
      <c r="G51" s="68">
        <f t="shared" si="3"/>
        <v>0</v>
      </c>
      <c r="H51" s="61"/>
      <c r="I51" s="61"/>
      <c r="J51" s="61"/>
      <c r="K51" s="61"/>
      <c r="L51" s="61"/>
      <c r="M51" s="61"/>
      <c r="N51" s="61"/>
      <c r="O51" s="61"/>
      <c r="P51" s="68">
        <f t="shared" si="14"/>
        <v>0</v>
      </c>
      <c r="Q51" s="61"/>
      <c r="R51" s="61"/>
      <c r="S51" s="61"/>
      <c r="T51" s="61"/>
      <c r="U51" s="61"/>
      <c r="V51" s="61"/>
      <c r="W51" s="61"/>
      <c r="Y51" s="222"/>
    </row>
    <row r="52" spans="1:25" s="25" customFormat="1">
      <c r="A52" s="222"/>
      <c r="B52" s="222" t="s">
        <v>265</v>
      </c>
      <c r="C52" s="222"/>
      <c r="D52" s="34" t="s">
        <v>1651</v>
      </c>
      <c r="E52" s="61"/>
      <c r="F52" s="61"/>
      <c r="G52" s="68">
        <f t="shared" si="3"/>
        <v>0</v>
      </c>
      <c r="H52" s="61"/>
      <c r="I52" s="61"/>
      <c r="J52" s="61"/>
      <c r="K52" s="61"/>
      <c r="L52" s="61"/>
      <c r="M52" s="61"/>
      <c r="N52" s="61"/>
      <c r="O52" s="61"/>
      <c r="P52" s="68">
        <f t="shared" si="14"/>
        <v>0</v>
      </c>
      <c r="Q52" s="61"/>
      <c r="R52" s="61"/>
      <c r="S52" s="61"/>
      <c r="T52" s="61"/>
      <c r="U52" s="61"/>
      <c r="V52" s="61"/>
      <c r="W52" s="61"/>
      <c r="Y52" s="222"/>
    </row>
    <row r="53" spans="1:25" s="25" customFormat="1">
      <c r="A53" s="222"/>
      <c r="B53" s="222" t="s">
        <v>266</v>
      </c>
      <c r="C53" s="222"/>
      <c r="D53" s="34" t="s">
        <v>1652</v>
      </c>
      <c r="E53" s="61"/>
      <c r="F53" s="61"/>
      <c r="G53" s="68">
        <f t="shared" si="3"/>
        <v>0</v>
      </c>
      <c r="H53" s="61"/>
      <c r="I53" s="61"/>
      <c r="J53" s="61"/>
      <c r="K53" s="61"/>
      <c r="L53" s="61"/>
      <c r="M53" s="61"/>
      <c r="N53" s="61"/>
      <c r="O53" s="61"/>
      <c r="P53" s="68">
        <f t="shared" si="14"/>
        <v>0</v>
      </c>
      <c r="Q53" s="61"/>
      <c r="R53" s="61"/>
      <c r="S53" s="61"/>
      <c r="T53" s="61"/>
      <c r="U53" s="61"/>
      <c r="V53" s="61"/>
      <c r="W53" s="61"/>
      <c r="Y53" s="222"/>
    </row>
    <row r="54" spans="1:25" s="25" customFormat="1">
      <c r="A54" s="222"/>
      <c r="B54" s="222" t="s">
        <v>267</v>
      </c>
      <c r="C54" s="222"/>
      <c r="D54" s="34" t="s">
        <v>1653</v>
      </c>
      <c r="E54" s="68">
        <f>E55+E62+E78+E86+E90+E100</f>
        <v>0</v>
      </c>
      <c r="F54" s="68">
        <f>F55+F62+F78+F86+F90+F100</f>
        <v>0</v>
      </c>
      <c r="G54" s="68">
        <f t="shared" si="3"/>
        <v>0</v>
      </c>
      <c r="H54" s="68">
        <f t="shared" ref="H54:O54" si="17">H55+H62+H78+H86+H90+H100</f>
        <v>0</v>
      </c>
      <c r="I54" s="68">
        <f t="shared" si="17"/>
        <v>0</v>
      </c>
      <c r="J54" s="68">
        <f t="shared" si="17"/>
        <v>0</v>
      </c>
      <c r="K54" s="68">
        <f t="shared" si="17"/>
        <v>0</v>
      </c>
      <c r="L54" s="68">
        <f t="shared" si="17"/>
        <v>0</v>
      </c>
      <c r="M54" s="68">
        <f t="shared" si="17"/>
        <v>0</v>
      </c>
      <c r="N54" s="68">
        <f t="shared" si="17"/>
        <v>0</v>
      </c>
      <c r="O54" s="68">
        <f t="shared" si="17"/>
        <v>0</v>
      </c>
      <c r="P54" s="68">
        <f t="shared" si="14"/>
        <v>0</v>
      </c>
      <c r="Q54" s="68">
        <f t="shared" ref="Q54:W54" si="18">Q55+Q62+Q78+Q86+Q90+Q100</f>
        <v>0</v>
      </c>
      <c r="R54" s="68">
        <f t="shared" si="18"/>
        <v>0</v>
      </c>
      <c r="S54" s="68">
        <f t="shared" si="18"/>
        <v>0</v>
      </c>
      <c r="T54" s="68">
        <f t="shared" si="18"/>
        <v>0</v>
      </c>
      <c r="U54" s="68">
        <f t="shared" si="18"/>
        <v>0</v>
      </c>
      <c r="V54" s="68">
        <f t="shared" si="18"/>
        <v>0</v>
      </c>
      <c r="W54" s="68">
        <f t="shared" si="18"/>
        <v>0</v>
      </c>
      <c r="Y54" s="222"/>
    </row>
    <row r="55" spans="1:25" s="25" customFormat="1">
      <c r="A55" s="222"/>
      <c r="B55" s="222" t="s">
        <v>268</v>
      </c>
      <c r="C55" s="222"/>
      <c r="D55" s="35" t="s">
        <v>1654</v>
      </c>
      <c r="E55" s="68">
        <f>E56+E57+E58+E59+E60+E61</f>
        <v>0</v>
      </c>
      <c r="F55" s="68">
        <f>F56+F57+F58+F59+F60+F61</f>
        <v>0</v>
      </c>
      <c r="G55" s="68">
        <f t="shared" si="3"/>
        <v>0</v>
      </c>
      <c r="H55" s="68">
        <f t="shared" ref="H55:O55" si="19">H56+H57+H58+H59+H60+H61</f>
        <v>0</v>
      </c>
      <c r="I55" s="68">
        <f t="shared" si="19"/>
        <v>0</v>
      </c>
      <c r="J55" s="68">
        <f t="shared" si="19"/>
        <v>0</v>
      </c>
      <c r="K55" s="68">
        <f t="shared" si="19"/>
        <v>0</v>
      </c>
      <c r="L55" s="68">
        <f t="shared" si="19"/>
        <v>0</v>
      </c>
      <c r="M55" s="68">
        <f t="shared" si="19"/>
        <v>0</v>
      </c>
      <c r="N55" s="68">
        <f t="shared" si="19"/>
        <v>0</v>
      </c>
      <c r="O55" s="68">
        <f t="shared" si="19"/>
        <v>0</v>
      </c>
      <c r="P55" s="68">
        <f t="shared" si="14"/>
        <v>0</v>
      </c>
      <c r="Q55" s="68">
        <f t="shared" ref="Q55:W55" si="20">Q56+Q57+Q58+Q59+Q60+Q61</f>
        <v>0</v>
      </c>
      <c r="R55" s="68">
        <f t="shared" si="20"/>
        <v>0</v>
      </c>
      <c r="S55" s="68">
        <f t="shared" si="20"/>
        <v>0</v>
      </c>
      <c r="T55" s="68">
        <f t="shared" si="20"/>
        <v>0</v>
      </c>
      <c r="U55" s="68">
        <f t="shared" si="20"/>
        <v>0</v>
      </c>
      <c r="V55" s="68">
        <f t="shared" si="20"/>
        <v>0</v>
      </c>
      <c r="W55" s="68">
        <f t="shared" si="20"/>
        <v>0</v>
      </c>
      <c r="Y55" s="222"/>
    </row>
    <row r="56" spans="1:25" s="25" customFormat="1">
      <c r="A56" s="222"/>
      <c r="B56" s="222" t="s">
        <v>269</v>
      </c>
      <c r="C56" s="222"/>
      <c r="D56" s="35" t="s">
        <v>1655</v>
      </c>
      <c r="E56" s="61"/>
      <c r="F56" s="61"/>
      <c r="G56" s="68">
        <f t="shared" si="3"/>
        <v>0</v>
      </c>
      <c r="H56" s="61"/>
      <c r="I56" s="61"/>
      <c r="J56" s="61"/>
      <c r="K56" s="61"/>
      <c r="L56" s="61"/>
      <c r="M56" s="61"/>
      <c r="N56" s="61"/>
      <c r="O56" s="61"/>
      <c r="P56" s="68">
        <f t="shared" si="14"/>
        <v>0</v>
      </c>
      <c r="Q56" s="61"/>
      <c r="R56" s="61"/>
      <c r="S56" s="61"/>
      <c r="T56" s="61"/>
      <c r="U56" s="61"/>
      <c r="V56" s="61"/>
      <c r="W56" s="61"/>
      <c r="Y56" s="222"/>
    </row>
    <row r="57" spans="1:25" s="25" customFormat="1">
      <c r="A57" s="222"/>
      <c r="B57" s="222" t="s">
        <v>599</v>
      </c>
      <c r="C57" s="222"/>
      <c r="D57" s="35" t="s">
        <v>1656</v>
      </c>
      <c r="E57" s="61"/>
      <c r="F57" s="61"/>
      <c r="G57" s="68">
        <f t="shared" si="3"/>
        <v>0</v>
      </c>
      <c r="H57" s="61"/>
      <c r="I57" s="61"/>
      <c r="J57" s="61"/>
      <c r="K57" s="61"/>
      <c r="L57" s="61"/>
      <c r="M57" s="61"/>
      <c r="N57" s="61"/>
      <c r="O57" s="61"/>
      <c r="P57" s="68">
        <f t="shared" si="14"/>
        <v>0</v>
      </c>
      <c r="Q57" s="61"/>
      <c r="R57" s="61"/>
      <c r="S57" s="61"/>
      <c r="T57" s="61"/>
      <c r="U57" s="61"/>
      <c r="V57" s="61"/>
      <c r="W57" s="61"/>
      <c r="Y57" s="222"/>
    </row>
    <row r="58" spans="1:25" s="25" customFormat="1">
      <c r="A58" s="222"/>
      <c r="B58" s="222" t="s">
        <v>600</v>
      </c>
      <c r="C58" s="222"/>
      <c r="D58" s="35" t="s">
        <v>1657</v>
      </c>
      <c r="E58" s="61"/>
      <c r="F58" s="61"/>
      <c r="G58" s="68">
        <f t="shared" si="3"/>
        <v>0</v>
      </c>
      <c r="H58" s="61"/>
      <c r="I58" s="61"/>
      <c r="J58" s="61"/>
      <c r="K58" s="61"/>
      <c r="L58" s="61"/>
      <c r="M58" s="61"/>
      <c r="N58" s="61"/>
      <c r="O58" s="61"/>
      <c r="P58" s="68">
        <f t="shared" si="14"/>
        <v>0</v>
      </c>
      <c r="Q58" s="61"/>
      <c r="R58" s="61"/>
      <c r="S58" s="61"/>
      <c r="T58" s="61"/>
      <c r="U58" s="61"/>
      <c r="V58" s="61"/>
      <c r="W58" s="61"/>
      <c r="Y58" s="222"/>
    </row>
    <row r="59" spans="1:25" s="25" customFormat="1">
      <c r="A59" s="222"/>
      <c r="B59" s="222" t="s">
        <v>601</v>
      </c>
      <c r="C59" s="222"/>
      <c r="D59" s="35" t="s">
        <v>1658</v>
      </c>
      <c r="E59" s="61"/>
      <c r="F59" s="61"/>
      <c r="G59" s="68">
        <f t="shared" si="3"/>
        <v>0</v>
      </c>
      <c r="H59" s="61"/>
      <c r="I59" s="61"/>
      <c r="J59" s="61"/>
      <c r="K59" s="61"/>
      <c r="L59" s="61"/>
      <c r="M59" s="61"/>
      <c r="N59" s="61"/>
      <c r="O59" s="61"/>
      <c r="P59" s="68">
        <f t="shared" si="14"/>
        <v>0</v>
      </c>
      <c r="Q59" s="61"/>
      <c r="R59" s="61"/>
      <c r="S59" s="61"/>
      <c r="T59" s="61"/>
      <c r="U59" s="61"/>
      <c r="V59" s="61"/>
      <c r="W59" s="61"/>
      <c r="Y59" s="222"/>
    </row>
    <row r="60" spans="1:25" s="25" customFormat="1">
      <c r="A60" s="222"/>
      <c r="B60" s="222" t="s">
        <v>602</v>
      </c>
      <c r="C60" s="222"/>
      <c r="D60" s="35" t="s">
        <v>1659</v>
      </c>
      <c r="E60" s="61"/>
      <c r="F60" s="61"/>
      <c r="G60" s="68">
        <f t="shared" si="3"/>
        <v>0</v>
      </c>
      <c r="H60" s="61"/>
      <c r="I60" s="61"/>
      <c r="J60" s="61"/>
      <c r="K60" s="61"/>
      <c r="L60" s="61"/>
      <c r="M60" s="61"/>
      <c r="N60" s="61"/>
      <c r="O60" s="61"/>
      <c r="P60" s="68">
        <f t="shared" si="14"/>
        <v>0</v>
      </c>
      <c r="Q60" s="61"/>
      <c r="R60" s="61"/>
      <c r="S60" s="61"/>
      <c r="T60" s="61"/>
      <c r="U60" s="61"/>
      <c r="V60" s="61"/>
      <c r="W60" s="61"/>
      <c r="Y60" s="222"/>
    </row>
    <row r="61" spans="1:25" s="25" customFormat="1" ht="30">
      <c r="A61" s="222"/>
      <c r="B61" s="222" t="s">
        <v>603</v>
      </c>
      <c r="C61" s="222"/>
      <c r="D61" s="39" t="s">
        <v>1208</v>
      </c>
      <c r="E61" s="61"/>
      <c r="F61" s="61"/>
      <c r="G61" s="68">
        <f t="shared" si="3"/>
        <v>0</v>
      </c>
      <c r="H61" s="61"/>
      <c r="I61" s="61"/>
      <c r="J61" s="61"/>
      <c r="K61" s="61"/>
      <c r="L61" s="61"/>
      <c r="M61" s="61"/>
      <c r="N61" s="61"/>
      <c r="O61" s="61"/>
      <c r="P61" s="68">
        <f t="shared" si="14"/>
        <v>0</v>
      </c>
      <c r="Q61" s="61"/>
      <c r="R61" s="61"/>
      <c r="S61" s="61"/>
      <c r="T61" s="61"/>
      <c r="U61" s="61"/>
      <c r="V61" s="61"/>
      <c r="W61" s="61"/>
      <c r="Y61" s="222"/>
    </row>
    <row r="62" spans="1:25" s="25" customFormat="1">
      <c r="A62" s="222"/>
      <c r="B62" s="222" t="s">
        <v>604</v>
      </c>
      <c r="C62" s="222"/>
      <c r="D62" s="35" t="s">
        <v>1660</v>
      </c>
      <c r="E62" s="68">
        <f>E63+E67+E71+E75+E76+E77</f>
        <v>0</v>
      </c>
      <c r="F62" s="68">
        <f>F63+F67+F71+F75+F76+F77</f>
        <v>0</v>
      </c>
      <c r="G62" s="68">
        <f t="shared" si="3"/>
        <v>0</v>
      </c>
      <c r="H62" s="68">
        <f t="shared" ref="H62:O62" si="21">H63+H67+H71+H75+H76+H77</f>
        <v>0</v>
      </c>
      <c r="I62" s="68">
        <f t="shared" si="21"/>
        <v>0</v>
      </c>
      <c r="J62" s="68">
        <f t="shared" si="21"/>
        <v>0</v>
      </c>
      <c r="K62" s="68">
        <f t="shared" si="21"/>
        <v>0</v>
      </c>
      <c r="L62" s="68">
        <f t="shared" si="21"/>
        <v>0</v>
      </c>
      <c r="M62" s="68">
        <f t="shared" si="21"/>
        <v>0</v>
      </c>
      <c r="N62" s="68">
        <f t="shared" si="21"/>
        <v>0</v>
      </c>
      <c r="O62" s="68">
        <f t="shared" si="21"/>
        <v>0</v>
      </c>
      <c r="P62" s="68">
        <f t="shared" si="14"/>
        <v>0</v>
      </c>
      <c r="Q62" s="68">
        <f t="shared" ref="Q62:W62" si="22">Q63+Q67+Q71+Q75+Q76+Q77</f>
        <v>0</v>
      </c>
      <c r="R62" s="68">
        <f t="shared" si="22"/>
        <v>0</v>
      </c>
      <c r="S62" s="68">
        <f t="shared" si="22"/>
        <v>0</v>
      </c>
      <c r="T62" s="68">
        <f t="shared" si="22"/>
        <v>0</v>
      </c>
      <c r="U62" s="68">
        <f t="shared" si="22"/>
        <v>0</v>
      </c>
      <c r="V62" s="68">
        <f t="shared" si="22"/>
        <v>0</v>
      </c>
      <c r="W62" s="68">
        <f t="shared" si="22"/>
        <v>0</v>
      </c>
      <c r="Y62" s="222"/>
    </row>
    <row r="63" spans="1:25" s="25" customFormat="1">
      <c r="A63" s="222"/>
      <c r="B63" s="222" t="s">
        <v>1373</v>
      </c>
      <c r="C63" s="222"/>
      <c r="D63" s="35" t="s">
        <v>1661</v>
      </c>
      <c r="E63" s="68">
        <f>E64+E65+E66</f>
        <v>0</v>
      </c>
      <c r="F63" s="68">
        <f>F64+F65+F66</f>
        <v>0</v>
      </c>
      <c r="G63" s="68">
        <f t="shared" si="3"/>
        <v>0</v>
      </c>
      <c r="H63" s="68">
        <f t="shared" ref="H63:O63" si="23">H64+H65+H66</f>
        <v>0</v>
      </c>
      <c r="I63" s="68">
        <f t="shared" si="23"/>
        <v>0</v>
      </c>
      <c r="J63" s="68">
        <f t="shared" si="23"/>
        <v>0</v>
      </c>
      <c r="K63" s="68">
        <f t="shared" si="23"/>
        <v>0</v>
      </c>
      <c r="L63" s="68">
        <f t="shared" si="23"/>
        <v>0</v>
      </c>
      <c r="M63" s="68">
        <f t="shared" si="23"/>
        <v>0</v>
      </c>
      <c r="N63" s="68">
        <f t="shared" si="23"/>
        <v>0</v>
      </c>
      <c r="O63" s="68">
        <f t="shared" si="23"/>
        <v>0</v>
      </c>
      <c r="P63" s="68">
        <f t="shared" si="14"/>
        <v>0</v>
      </c>
      <c r="Q63" s="68">
        <f t="shared" ref="Q63:W63" si="24">Q64+Q65+Q66</f>
        <v>0</v>
      </c>
      <c r="R63" s="68">
        <f t="shared" si="24"/>
        <v>0</v>
      </c>
      <c r="S63" s="68">
        <f t="shared" si="24"/>
        <v>0</v>
      </c>
      <c r="T63" s="68">
        <f t="shared" si="24"/>
        <v>0</v>
      </c>
      <c r="U63" s="68">
        <f t="shared" si="24"/>
        <v>0</v>
      </c>
      <c r="V63" s="68">
        <f t="shared" si="24"/>
        <v>0</v>
      </c>
      <c r="W63" s="68">
        <f t="shared" si="24"/>
        <v>0</v>
      </c>
      <c r="Y63" s="222"/>
    </row>
    <row r="64" spans="1:25" s="25" customFormat="1">
      <c r="A64" s="222"/>
      <c r="B64" s="222" t="s">
        <v>1075</v>
      </c>
      <c r="C64" s="222"/>
      <c r="D64" s="35" t="s">
        <v>1662</v>
      </c>
      <c r="E64" s="61"/>
      <c r="F64" s="61"/>
      <c r="G64" s="68">
        <f t="shared" si="3"/>
        <v>0</v>
      </c>
      <c r="H64" s="61"/>
      <c r="I64" s="61"/>
      <c r="J64" s="61"/>
      <c r="K64" s="61"/>
      <c r="L64" s="61"/>
      <c r="M64" s="61"/>
      <c r="N64" s="61"/>
      <c r="O64" s="61"/>
      <c r="P64" s="68">
        <f t="shared" si="14"/>
        <v>0</v>
      </c>
      <c r="Q64" s="61"/>
      <c r="R64" s="61"/>
      <c r="S64" s="61"/>
      <c r="T64" s="61"/>
      <c r="U64" s="61"/>
      <c r="V64" s="61"/>
      <c r="W64" s="61"/>
      <c r="Y64" s="222"/>
    </row>
    <row r="65" spans="1:25" s="25" customFormat="1">
      <c r="A65" s="222"/>
      <c r="B65" s="222" t="s">
        <v>2009</v>
      </c>
      <c r="C65" s="222"/>
      <c r="D65" s="35" t="s">
        <v>1663</v>
      </c>
      <c r="E65" s="61"/>
      <c r="F65" s="61"/>
      <c r="G65" s="68">
        <f t="shared" si="3"/>
        <v>0</v>
      </c>
      <c r="H65" s="61"/>
      <c r="I65" s="61"/>
      <c r="J65" s="61"/>
      <c r="K65" s="61"/>
      <c r="L65" s="61"/>
      <c r="M65" s="61"/>
      <c r="N65" s="61"/>
      <c r="O65" s="61"/>
      <c r="P65" s="68">
        <f t="shared" si="14"/>
        <v>0</v>
      </c>
      <c r="Q65" s="61"/>
      <c r="R65" s="61"/>
      <c r="S65" s="61"/>
      <c r="T65" s="61"/>
      <c r="U65" s="61"/>
      <c r="V65" s="61"/>
      <c r="W65" s="61"/>
      <c r="Y65" s="222"/>
    </row>
    <row r="66" spans="1:25" s="25" customFormat="1">
      <c r="A66" s="222"/>
      <c r="B66" s="220" t="s">
        <v>2010</v>
      </c>
      <c r="C66" s="222"/>
      <c r="D66" s="35" t="s">
        <v>1664</v>
      </c>
      <c r="E66" s="61"/>
      <c r="F66" s="61"/>
      <c r="G66" s="68">
        <f t="shared" si="3"/>
        <v>0</v>
      </c>
      <c r="H66" s="61"/>
      <c r="I66" s="61"/>
      <c r="J66" s="61"/>
      <c r="K66" s="61"/>
      <c r="L66" s="61"/>
      <c r="M66" s="61"/>
      <c r="N66" s="61"/>
      <c r="O66" s="61"/>
      <c r="P66" s="68">
        <f t="shared" si="14"/>
        <v>0</v>
      </c>
      <c r="Q66" s="61"/>
      <c r="R66" s="61"/>
      <c r="S66" s="61"/>
      <c r="T66" s="61"/>
      <c r="U66" s="61"/>
      <c r="V66" s="61"/>
      <c r="W66" s="61"/>
      <c r="Y66" s="222"/>
    </row>
    <row r="67" spans="1:25" s="25" customFormat="1">
      <c r="A67" s="222"/>
      <c r="B67" s="222" t="s">
        <v>1374</v>
      </c>
      <c r="C67" s="222"/>
      <c r="D67" s="35" t="s">
        <v>1665</v>
      </c>
      <c r="E67" s="68">
        <f>E68+E69+E70</f>
        <v>0</v>
      </c>
      <c r="F67" s="68">
        <f>F68+F69+F70</f>
        <v>0</v>
      </c>
      <c r="G67" s="68">
        <f t="shared" si="3"/>
        <v>0</v>
      </c>
      <c r="H67" s="68">
        <f t="shared" ref="H67:O67" si="25">H68+H69+H70</f>
        <v>0</v>
      </c>
      <c r="I67" s="68">
        <f t="shared" si="25"/>
        <v>0</v>
      </c>
      <c r="J67" s="68">
        <f t="shared" si="25"/>
        <v>0</v>
      </c>
      <c r="K67" s="68">
        <f t="shared" si="25"/>
        <v>0</v>
      </c>
      <c r="L67" s="68">
        <f t="shared" si="25"/>
        <v>0</v>
      </c>
      <c r="M67" s="68">
        <f t="shared" si="25"/>
        <v>0</v>
      </c>
      <c r="N67" s="68">
        <f t="shared" si="25"/>
        <v>0</v>
      </c>
      <c r="O67" s="68">
        <f t="shared" si="25"/>
        <v>0</v>
      </c>
      <c r="P67" s="68">
        <f t="shared" si="14"/>
        <v>0</v>
      </c>
      <c r="Q67" s="68">
        <f t="shared" ref="Q67:W67" si="26">Q68+Q69+Q70</f>
        <v>0</v>
      </c>
      <c r="R67" s="68">
        <f t="shared" si="26"/>
        <v>0</v>
      </c>
      <c r="S67" s="68">
        <f t="shared" si="26"/>
        <v>0</v>
      </c>
      <c r="T67" s="68">
        <f t="shared" si="26"/>
        <v>0</v>
      </c>
      <c r="U67" s="68">
        <f t="shared" si="26"/>
        <v>0</v>
      </c>
      <c r="V67" s="68">
        <f t="shared" si="26"/>
        <v>0</v>
      </c>
      <c r="W67" s="68">
        <f t="shared" si="26"/>
        <v>0</v>
      </c>
      <c r="Y67" s="222"/>
    </row>
    <row r="68" spans="1:25" s="25" customFormat="1">
      <c r="A68" s="222"/>
      <c r="B68" s="222" t="s">
        <v>2011</v>
      </c>
      <c r="C68" s="222"/>
      <c r="D68" s="35" t="s">
        <v>1666</v>
      </c>
      <c r="E68" s="61"/>
      <c r="F68" s="61"/>
      <c r="G68" s="68">
        <f t="shared" si="3"/>
        <v>0</v>
      </c>
      <c r="H68" s="61"/>
      <c r="I68" s="61"/>
      <c r="J68" s="61"/>
      <c r="K68" s="61"/>
      <c r="L68" s="61"/>
      <c r="M68" s="61"/>
      <c r="N68" s="61"/>
      <c r="O68" s="61"/>
      <c r="P68" s="68">
        <f t="shared" si="14"/>
        <v>0</v>
      </c>
      <c r="Q68" s="61"/>
      <c r="R68" s="61"/>
      <c r="S68" s="61"/>
      <c r="T68" s="61"/>
      <c r="U68" s="61"/>
      <c r="V68" s="61"/>
      <c r="W68" s="61"/>
      <c r="Y68" s="222"/>
    </row>
    <row r="69" spans="1:25" s="25" customFormat="1">
      <c r="A69" s="222"/>
      <c r="B69" s="222" t="s">
        <v>1215</v>
      </c>
      <c r="C69" s="222"/>
      <c r="D69" s="35" t="s">
        <v>298</v>
      </c>
      <c r="E69" s="61"/>
      <c r="F69" s="61"/>
      <c r="G69" s="68">
        <f t="shared" si="3"/>
        <v>0</v>
      </c>
      <c r="H69" s="61"/>
      <c r="I69" s="61"/>
      <c r="J69" s="61"/>
      <c r="K69" s="61"/>
      <c r="L69" s="61"/>
      <c r="M69" s="61"/>
      <c r="N69" s="61"/>
      <c r="O69" s="61"/>
      <c r="P69" s="68">
        <f t="shared" si="14"/>
        <v>0</v>
      </c>
      <c r="Q69" s="61"/>
      <c r="R69" s="61"/>
      <c r="S69" s="61"/>
      <c r="T69" s="61"/>
      <c r="U69" s="61"/>
      <c r="V69" s="61"/>
      <c r="W69" s="61"/>
      <c r="Y69" s="222"/>
    </row>
    <row r="70" spans="1:25" s="25" customFormat="1">
      <c r="A70" s="222"/>
      <c r="B70" s="222" t="s">
        <v>1130</v>
      </c>
      <c r="C70" s="222"/>
      <c r="D70" s="35" t="s">
        <v>299</v>
      </c>
      <c r="E70" s="61"/>
      <c r="F70" s="61"/>
      <c r="G70" s="68">
        <f t="shared" si="3"/>
        <v>0</v>
      </c>
      <c r="H70" s="61"/>
      <c r="I70" s="61"/>
      <c r="J70" s="61"/>
      <c r="K70" s="61"/>
      <c r="L70" s="61"/>
      <c r="M70" s="61"/>
      <c r="N70" s="61"/>
      <c r="O70" s="61"/>
      <c r="P70" s="68">
        <f t="shared" si="14"/>
        <v>0</v>
      </c>
      <c r="Q70" s="61"/>
      <c r="R70" s="61"/>
      <c r="S70" s="61"/>
      <c r="T70" s="61"/>
      <c r="U70" s="61"/>
      <c r="V70" s="61"/>
      <c r="W70" s="61"/>
      <c r="Y70" s="222"/>
    </row>
    <row r="71" spans="1:25" s="25" customFormat="1">
      <c r="A71" s="222"/>
      <c r="B71" s="222" t="s">
        <v>1375</v>
      </c>
      <c r="C71" s="222"/>
      <c r="D71" s="35" t="s">
        <v>300</v>
      </c>
      <c r="E71" s="68">
        <f>E72+E73+E74</f>
        <v>0</v>
      </c>
      <c r="F71" s="68">
        <f>F72+F73+F74</f>
        <v>0</v>
      </c>
      <c r="G71" s="68">
        <f t="shared" si="3"/>
        <v>0</v>
      </c>
      <c r="H71" s="68">
        <f t="shared" ref="H71:O71" si="27">H72+H73+H74</f>
        <v>0</v>
      </c>
      <c r="I71" s="68">
        <f t="shared" si="27"/>
        <v>0</v>
      </c>
      <c r="J71" s="68">
        <f t="shared" si="27"/>
        <v>0</v>
      </c>
      <c r="K71" s="68">
        <f t="shared" si="27"/>
        <v>0</v>
      </c>
      <c r="L71" s="68">
        <f t="shared" si="27"/>
        <v>0</v>
      </c>
      <c r="M71" s="68">
        <f t="shared" si="27"/>
        <v>0</v>
      </c>
      <c r="N71" s="68">
        <f t="shared" si="27"/>
        <v>0</v>
      </c>
      <c r="O71" s="68">
        <f t="shared" si="27"/>
        <v>0</v>
      </c>
      <c r="P71" s="68">
        <f t="shared" si="14"/>
        <v>0</v>
      </c>
      <c r="Q71" s="68">
        <f t="shared" ref="Q71:W71" si="28">Q72+Q73+Q74</f>
        <v>0</v>
      </c>
      <c r="R71" s="68">
        <f t="shared" si="28"/>
        <v>0</v>
      </c>
      <c r="S71" s="68">
        <f t="shared" si="28"/>
        <v>0</v>
      </c>
      <c r="T71" s="68">
        <f t="shared" si="28"/>
        <v>0</v>
      </c>
      <c r="U71" s="68">
        <f t="shared" si="28"/>
        <v>0</v>
      </c>
      <c r="V71" s="68">
        <f t="shared" si="28"/>
        <v>0</v>
      </c>
      <c r="W71" s="68">
        <f t="shared" si="28"/>
        <v>0</v>
      </c>
      <c r="Y71" s="222"/>
    </row>
    <row r="72" spans="1:25" s="25" customFormat="1">
      <c r="A72" s="222"/>
      <c r="B72" s="222" t="s">
        <v>2012</v>
      </c>
      <c r="C72" s="222"/>
      <c r="D72" s="35" t="s">
        <v>301</v>
      </c>
      <c r="E72" s="61"/>
      <c r="F72" s="61"/>
      <c r="G72" s="68">
        <f t="shared" si="3"/>
        <v>0</v>
      </c>
      <c r="H72" s="61"/>
      <c r="I72" s="61"/>
      <c r="J72" s="61"/>
      <c r="K72" s="61"/>
      <c r="L72" s="61"/>
      <c r="M72" s="61"/>
      <c r="N72" s="61"/>
      <c r="O72" s="61"/>
      <c r="P72" s="68">
        <f t="shared" si="14"/>
        <v>0</v>
      </c>
      <c r="Q72" s="61"/>
      <c r="R72" s="61"/>
      <c r="S72" s="61"/>
      <c r="T72" s="61"/>
      <c r="U72" s="61"/>
      <c r="V72" s="61"/>
      <c r="W72" s="61"/>
      <c r="Y72" s="222"/>
    </row>
    <row r="73" spans="1:25" s="25" customFormat="1">
      <c r="A73" s="222"/>
      <c r="B73" s="222" t="s">
        <v>1216</v>
      </c>
      <c r="C73" s="222"/>
      <c r="D73" s="35" t="s">
        <v>302</v>
      </c>
      <c r="E73" s="61"/>
      <c r="F73" s="61"/>
      <c r="G73" s="68">
        <f t="shared" si="3"/>
        <v>0</v>
      </c>
      <c r="H73" s="61"/>
      <c r="I73" s="61"/>
      <c r="J73" s="61"/>
      <c r="K73" s="61"/>
      <c r="L73" s="61"/>
      <c r="M73" s="61"/>
      <c r="N73" s="61"/>
      <c r="O73" s="61"/>
      <c r="P73" s="68">
        <f t="shared" si="14"/>
        <v>0</v>
      </c>
      <c r="Q73" s="61"/>
      <c r="R73" s="61"/>
      <c r="S73" s="61"/>
      <c r="T73" s="61"/>
      <c r="U73" s="61"/>
      <c r="V73" s="61"/>
      <c r="W73" s="61"/>
      <c r="Y73" s="222"/>
    </row>
    <row r="74" spans="1:25" s="25" customFormat="1">
      <c r="A74" s="222"/>
      <c r="B74" s="222" t="s">
        <v>1696</v>
      </c>
      <c r="C74" s="222"/>
      <c r="D74" s="35" t="s">
        <v>303</v>
      </c>
      <c r="E74" s="61"/>
      <c r="F74" s="61"/>
      <c r="G74" s="68">
        <f t="shared" si="3"/>
        <v>0</v>
      </c>
      <c r="H74" s="61"/>
      <c r="I74" s="61"/>
      <c r="J74" s="61"/>
      <c r="K74" s="61"/>
      <c r="L74" s="61"/>
      <c r="M74" s="61"/>
      <c r="N74" s="61"/>
      <c r="O74" s="61"/>
      <c r="P74" s="68">
        <f t="shared" si="14"/>
        <v>0</v>
      </c>
      <c r="Q74" s="61"/>
      <c r="R74" s="61"/>
      <c r="S74" s="61"/>
      <c r="T74" s="61"/>
      <c r="U74" s="61"/>
      <c r="V74" s="61"/>
      <c r="W74" s="61"/>
      <c r="Y74" s="222"/>
    </row>
    <row r="75" spans="1:25" s="25" customFormat="1">
      <c r="A75" s="222"/>
      <c r="B75" s="222" t="s">
        <v>1376</v>
      </c>
      <c r="C75" s="222"/>
      <c r="D75" s="35" t="s">
        <v>304</v>
      </c>
      <c r="E75" s="61"/>
      <c r="F75" s="61"/>
      <c r="G75" s="68">
        <f t="shared" si="3"/>
        <v>0</v>
      </c>
      <c r="H75" s="61"/>
      <c r="I75" s="61"/>
      <c r="J75" s="61"/>
      <c r="K75" s="61"/>
      <c r="L75" s="61"/>
      <c r="M75" s="61"/>
      <c r="N75" s="61"/>
      <c r="O75" s="61"/>
      <c r="P75" s="68">
        <f t="shared" si="14"/>
        <v>0</v>
      </c>
      <c r="Q75" s="61"/>
      <c r="R75" s="61"/>
      <c r="S75" s="61"/>
      <c r="T75" s="61"/>
      <c r="U75" s="61"/>
      <c r="V75" s="61"/>
      <c r="W75" s="61"/>
      <c r="Y75" s="222"/>
    </row>
    <row r="76" spans="1:25" s="25" customFormat="1">
      <c r="A76" s="222"/>
      <c r="B76" s="222" t="s">
        <v>2002</v>
      </c>
      <c r="C76" s="222"/>
      <c r="D76" s="35" t="s">
        <v>305</v>
      </c>
      <c r="E76" s="61"/>
      <c r="F76" s="61"/>
      <c r="G76" s="68">
        <f t="shared" si="3"/>
        <v>0</v>
      </c>
      <c r="H76" s="61"/>
      <c r="I76" s="61"/>
      <c r="J76" s="61"/>
      <c r="K76" s="61"/>
      <c r="L76" s="61"/>
      <c r="M76" s="61"/>
      <c r="N76" s="61"/>
      <c r="O76" s="61"/>
      <c r="P76" s="68">
        <f t="shared" si="14"/>
        <v>0</v>
      </c>
      <c r="Q76" s="61"/>
      <c r="R76" s="61"/>
      <c r="S76" s="61"/>
      <c r="T76" s="61"/>
      <c r="U76" s="61"/>
      <c r="V76" s="61"/>
      <c r="W76" s="61"/>
      <c r="Y76" s="222"/>
    </row>
    <row r="77" spans="1:25" s="25" customFormat="1">
      <c r="A77" s="222"/>
      <c r="B77" s="222" t="s">
        <v>2003</v>
      </c>
      <c r="C77" s="222"/>
      <c r="D77" s="35" t="s">
        <v>306</v>
      </c>
      <c r="E77" s="61"/>
      <c r="F77" s="61"/>
      <c r="G77" s="68">
        <f t="shared" si="3"/>
        <v>0</v>
      </c>
      <c r="H77" s="61"/>
      <c r="I77" s="61"/>
      <c r="J77" s="61"/>
      <c r="K77" s="61"/>
      <c r="L77" s="61"/>
      <c r="M77" s="61"/>
      <c r="N77" s="61"/>
      <c r="O77" s="61"/>
      <c r="P77" s="68">
        <f t="shared" si="14"/>
        <v>0</v>
      </c>
      <c r="Q77" s="61"/>
      <c r="R77" s="61"/>
      <c r="S77" s="61"/>
      <c r="T77" s="61"/>
      <c r="U77" s="61"/>
      <c r="V77" s="61"/>
      <c r="W77" s="61"/>
      <c r="Y77" s="222"/>
    </row>
    <row r="78" spans="1:25" s="25" customFormat="1">
      <c r="A78" s="222"/>
      <c r="B78" s="222" t="s">
        <v>1460</v>
      </c>
      <c r="C78" s="222"/>
      <c r="D78" s="35" t="s">
        <v>307</v>
      </c>
      <c r="E78" s="68">
        <f>E79+E80+E81+E82+E83+E84+E85</f>
        <v>0</v>
      </c>
      <c r="F78" s="68">
        <f>F79+F80+F81+F82+F83+F84+F85</f>
        <v>0</v>
      </c>
      <c r="G78" s="68">
        <f t="shared" si="3"/>
        <v>0</v>
      </c>
      <c r="H78" s="68">
        <f t="shared" ref="H78:O78" si="29">H79+H80+H81+H82+H83+H84+H85</f>
        <v>0</v>
      </c>
      <c r="I78" s="68">
        <f t="shared" si="29"/>
        <v>0</v>
      </c>
      <c r="J78" s="68">
        <f t="shared" si="29"/>
        <v>0</v>
      </c>
      <c r="K78" s="68">
        <f t="shared" si="29"/>
        <v>0</v>
      </c>
      <c r="L78" s="68">
        <f t="shared" si="29"/>
        <v>0</v>
      </c>
      <c r="M78" s="68">
        <f t="shared" si="29"/>
        <v>0</v>
      </c>
      <c r="N78" s="68">
        <f t="shared" si="29"/>
        <v>0</v>
      </c>
      <c r="O78" s="68">
        <f t="shared" si="29"/>
        <v>0</v>
      </c>
      <c r="P78" s="68">
        <f t="shared" si="14"/>
        <v>0</v>
      </c>
      <c r="Q78" s="68">
        <f t="shared" ref="Q78:W78" si="30">Q79+Q80+Q81+Q82+Q83+Q84+Q85</f>
        <v>0</v>
      </c>
      <c r="R78" s="68">
        <f t="shared" si="30"/>
        <v>0</v>
      </c>
      <c r="S78" s="68">
        <f t="shared" si="30"/>
        <v>0</v>
      </c>
      <c r="T78" s="68">
        <f t="shared" si="30"/>
        <v>0</v>
      </c>
      <c r="U78" s="68">
        <f t="shared" si="30"/>
        <v>0</v>
      </c>
      <c r="V78" s="68">
        <f t="shared" si="30"/>
        <v>0</v>
      </c>
      <c r="W78" s="68">
        <f t="shared" si="30"/>
        <v>0</v>
      </c>
      <c r="Y78" s="222"/>
    </row>
    <row r="79" spans="1:25" s="25" customFormat="1">
      <c r="A79" s="222"/>
      <c r="B79" s="222" t="s">
        <v>1461</v>
      </c>
      <c r="C79" s="222"/>
      <c r="D79" s="35" t="s">
        <v>308</v>
      </c>
      <c r="E79" s="61"/>
      <c r="F79" s="61"/>
      <c r="G79" s="68">
        <f t="shared" si="3"/>
        <v>0</v>
      </c>
      <c r="H79" s="61"/>
      <c r="I79" s="61"/>
      <c r="J79" s="61"/>
      <c r="K79" s="61"/>
      <c r="L79" s="61"/>
      <c r="M79" s="61"/>
      <c r="N79" s="61"/>
      <c r="O79" s="61"/>
      <c r="P79" s="68">
        <f t="shared" ref="P79:P100" si="31">J79+K79-L79-M79-N79+O79</f>
        <v>0</v>
      </c>
      <c r="Q79" s="61"/>
      <c r="R79" s="61"/>
      <c r="S79" s="61"/>
      <c r="T79" s="61"/>
      <c r="U79" s="61"/>
      <c r="V79" s="61"/>
      <c r="W79" s="61"/>
      <c r="Y79" s="222"/>
    </row>
    <row r="80" spans="1:25" s="25" customFormat="1">
      <c r="A80" s="222"/>
      <c r="B80" s="222" t="s">
        <v>1462</v>
      </c>
      <c r="C80" s="222"/>
      <c r="D80" s="35" t="s">
        <v>309</v>
      </c>
      <c r="E80" s="61"/>
      <c r="F80" s="61"/>
      <c r="G80" s="68">
        <f t="shared" si="3"/>
        <v>0</v>
      </c>
      <c r="H80" s="61"/>
      <c r="I80" s="61"/>
      <c r="J80" s="61"/>
      <c r="K80" s="61"/>
      <c r="L80" s="61"/>
      <c r="M80" s="61"/>
      <c r="N80" s="61"/>
      <c r="O80" s="61"/>
      <c r="P80" s="68">
        <f t="shared" si="31"/>
        <v>0</v>
      </c>
      <c r="Q80" s="61"/>
      <c r="R80" s="61"/>
      <c r="S80" s="61"/>
      <c r="T80" s="61"/>
      <c r="U80" s="61"/>
      <c r="V80" s="61"/>
      <c r="W80" s="61"/>
      <c r="Y80" s="222"/>
    </row>
    <row r="81" spans="1:25" s="25" customFormat="1">
      <c r="A81" s="222"/>
      <c r="B81" s="222" t="s">
        <v>1370</v>
      </c>
      <c r="C81" s="222"/>
      <c r="D81" s="35" t="s">
        <v>310</v>
      </c>
      <c r="E81" s="61"/>
      <c r="F81" s="61"/>
      <c r="G81" s="68">
        <f t="shared" si="3"/>
        <v>0</v>
      </c>
      <c r="H81" s="61"/>
      <c r="I81" s="61"/>
      <c r="J81" s="61"/>
      <c r="K81" s="61"/>
      <c r="L81" s="61"/>
      <c r="M81" s="61"/>
      <c r="N81" s="61"/>
      <c r="O81" s="61"/>
      <c r="P81" s="68">
        <f t="shared" si="31"/>
        <v>0</v>
      </c>
      <c r="Q81" s="61"/>
      <c r="R81" s="61"/>
      <c r="S81" s="61"/>
      <c r="T81" s="61"/>
      <c r="U81" s="61"/>
      <c r="V81" s="61"/>
      <c r="W81" s="61"/>
      <c r="Y81" s="222"/>
    </row>
    <row r="82" spans="1:25" s="25" customFormat="1">
      <c r="A82" s="222"/>
      <c r="B82" s="222" t="s">
        <v>20</v>
      </c>
      <c r="C82" s="222"/>
      <c r="D82" s="35" t="s">
        <v>311</v>
      </c>
      <c r="E82" s="61"/>
      <c r="F82" s="61"/>
      <c r="G82" s="68">
        <f t="shared" ref="G82:G100" si="32">E82+F82</f>
        <v>0</v>
      </c>
      <c r="H82" s="61"/>
      <c r="I82" s="61"/>
      <c r="J82" s="61"/>
      <c r="K82" s="61"/>
      <c r="L82" s="61"/>
      <c r="M82" s="61"/>
      <c r="N82" s="61"/>
      <c r="O82" s="61"/>
      <c r="P82" s="68">
        <f t="shared" si="31"/>
        <v>0</v>
      </c>
      <c r="Q82" s="61"/>
      <c r="R82" s="61"/>
      <c r="S82" s="61"/>
      <c r="T82" s="61"/>
      <c r="U82" s="61"/>
      <c r="V82" s="61"/>
      <c r="W82" s="61"/>
      <c r="Y82" s="222"/>
    </row>
    <row r="83" spans="1:25" s="25" customFormat="1">
      <c r="A83" s="222"/>
      <c r="B83" s="222" t="s">
        <v>21</v>
      </c>
      <c r="C83" s="222"/>
      <c r="D83" s="35" t="s">
        <v>312</v>
      </c>
      <c r="E83" s="61"/>
      <c r="F83" s="61"/>
      <c r="G83" s="68">
        <f t="shared" si="32"/>
        <v>0</v>
      </c>
      <c r="H83" s="61"/>
      <c r="I83" s="61"/>
      <c r="J83" s="61"/>
      <c r="K83" s="61"/>
      <c r="L83" s="61"/>
      <c r="M83" s="61"/>
      <c r="N83" s="61"/>
      <c r="O83" s="61"/>
      <c r="P83" s="68">
        <f t="shared" si="31"/>
        <v>0</v>
      </c>
      <c r="Q83" s="61"/>
      <c r="R83" s="61"/>
      <c r="S83" s="61"/>
      <c r="T83" s="61"/>
      <c r="U83" s="61"/>
      <c r="V83" s="61"/>
      <c r="W83" s="61"/>
      <c r="Y83" s="222"/>
    </row>
    <row r="84" spans="1:25" s="25" customFormat="1">
      <c r="A84" s="222"/>
      <c r="B84" s="222" t="s">
        <v>22</v>
      </c>
      <c r="C84" s="222"/>
      <c r="D84" s="35" t="s">
        <v>313</v>
      </c>
      <c r="E84" s="61"/>
      <c r="F84" s="61"/>
      <c r="G84" s="68">
        <f t="shared" si="32"/>
        <v>0</v>
      </c>
      <c r="H84" s="61"/>
      <c r="I84" s="61"/>
      <c r="J84" s="61"/>
      <c r="K84" s="61"/>
      <c r="L84" s="61"/>
      <c r="M84" s="61"/>
      <c r="N84" s="61"/>
      <c r="O84" s="61"/>
      <c r="P84" s="68">
        <f t="shared" si="31"/>
        <v>0</v>
      </c>
      <c r="Q84" s="61"/>
      <c r="R84" s="61"/>
      <c r="S84" s="61"/>
      <c r="T84" s="61"/>
      <c r="U84" s="61"/>
      <c r="V84" s="61"/>
      <c r="W84" s="61"/>
      <c r="Y84" s="222"/>
    </row>
    <row r="85" spans="1:25" s="25" customFormat="1">
      <c r="A85" s="222"/>
      <c r="B85" s="222" t="s">
        <v>23</v>
      </c>
      <c r="C85" s="222"/>
      <c r="D85" s="35" t="s">
        <v>314</v>
      </c>
      <c r="E85" s="61"/>
      <c r="F85" s="61"/>
      <c r="G85" s="68">
        <f t="shared" si="32"/>
        <v>0</v>
      </c>
      <c r="H85" s="61"/>
      <c r="I85" s="61"/>
      <c r="J85" s="61"/>
      <c r="K85" s="61"/>
      <c r="L85" s="61"/>
      <c r="M85" s="61"/>
      <c r="N85" s="61"/>
      <c r="O85" s="61"/>
      <c r="P85" s="68">
        <f t="shared" si="31"/>
        <v>0</v>
      </c>
      <c r="Q85" s="61"/>
      <c r="R85" s="61"/>
      <c r="S85" s="61"/>
      <c r="T85" s="61"/>
      <c r="U85" s="61"/>
      <c r="V85" s="61"/>
      <c r="W85" s="61"/>
      <c r="Y85" s="222"/>
    </row>
    <row r="86" spans="1:25" s="25" customFormat="1">
      <c r="A86" s="222"/>
      <c r="B86" s="222" t="s">
        <v>24</v>
      </c>
      <c r="C86" s="222"/>
      <c r="D86" s="35" t="s">
        <v>707</v>
      </c>
      <c r="E86" s="68">
        <f>E87+E88+E89</f>
        <v>0</v>
      </c>
      <c r="F86" s="68">
        <f>F87+F88+F89</f>
        <v>0</v>
      </c>
      <c r="G86" s="68">
        <f t="shared" si="32"/>
        <v>0</v>
      </c>
      <c r="H86" s="68">
        <f t="shared" ref="H86:O86" si="33">H87+H88+H89</f>
        <v>0</v>
      </c>
      <c r="I86" s="68">
        <f t="shared" si="33"/>
        <v>0</v>
      </c>
      <c r="J86" s="68">
        <f t="shared" si="33"/>
        <v>0</v>
      </c>
      <c r="K86" s="68">
        <f t="shared" si="33"/>
        <v>0</v>
      </c>
      <c r="L86" s="68">
        <f t="shared" si="33"/>
        <v>0</v>
      </c>
      <c r="M86" s="68">
        <f t="shared" si="33"/>
        <v>0</v>
      </c>
      <c r="N86" s="68">
        <f t="shared" si="33"/>
        <v>0</v>
      </c>
      <c r="O86" s="68">
        <f t="shared" si="33"/>
        <v>0</v>
      </c>
      <c r="P86" s="68">
        <f t="shared" si="31"/>
        <v>0</v>
      </c>
      <c r="Q86" s="68">
        <f t="shared" ref="Q86:W86" si="34">Q87+Q88+Q89</f>
        <v>0</v>
      </c>
      <c r="R86" s="68">
        <f t="shared" si="34"/>
        <v>0</v>
      </c>
      <c r="S86" s="68">
        <f t="shared" si="34"/>
        <v>0</v>
      </c>
      <c r="T86" s="68">
        <f t="shared" si="34"/>
        <v>0</v>
      </c>
      <c r="U86" s="68">
        <f t="shared" si="34"/>
        <v>0</v>
      </c>
      <c r="V86" s="68">
        <f t="shared" si="34"/>
        <v>0</v>
      </c>
      <c r="W86" s="68">
        <f t="shared" si="34"/>
        <v>0</v>
      </c>
      <c r="Y86" s="222"/>
    </row>
    <row r="87" spans="1:25" s="25" customFormat="1">
      <c r="A87" s="222"/>
      <c r="B87" s="222" t="s">
        <v>2044</v>
      </c>
      <c r="C87" s="222"/>
      <c r="D87" s="35" t="s">
        <v>708</v>
      </c>
      <c r="E87" s="61"/>
      <c r="F87" s="61"/>
      <c r="G87" s="68">
        <f t="shared" si="32"/>
        <v>0</v>
      </c>
      <c r="H87" s="61"/>
      <c r="I87" s="61"/>
      <c r="J87" s="61"/>
      <c r="K87" s="61"/>
      <c r="L87" s="61"/>
      <c r="M87" s="61"/>
      <c r="N87" s="61"/>
      <c r="O87" s="61"/>
      <c r="P87" s="68">
        <f t="shared" si="31"/>
        <v>0</v>
      </c>
      <c r="Q87" s="61"/>
      <c r="R87" s="61"/>
      <c r="S87" s="61"/>
      <c r="T87" s="61"/>
      <c r="U87" s="61"/>
      <c r="V87" s="61"/>
      <c r="W87" s="61"/>
      <c r="Y87" s="222"/>
    </row>
    <row r="88" spans="1:25" s="25" customFormat="1">
      <c r="A88" s="222"/>
      <c r="B88" s="222" t="s">
        <v>1399</v>
      </c>
      <c r="C88" s="222"/>
      <c r="D88" s="35" t="s">
        <v>709</v>
      </c>
      <c r="E88" s="61"/>
      <c r="F88" s="61"/>
      <c r="G88" s="68">
        <f t="shared" si="32"/>
        <v>0</v>
      </c>
      <c r="H88" s="61"/>
      <c r="I88" s="61"/>
      <c r="J88" s="61"/>
      <c r="K88" s="61"/>
      <c r="L88" s="61"/>
      <c r="M88" s="61"/>
      <c r="N88" s="61"/>
      <c r="O88" s="61"/>
      <c r="P88" s="68">
        <f t="shared" si="31"/>
        <v>0</v>
      </c>
      <c r="Q88" s="61"/>
      <c r="R88" s="61"/>
      <c r="S88" s="61"/>
      <c r="T88" s="61"/>
      <c r="U88" s="61"/>
      <c r="V88" s="61"/>
      <c r="W88" s="61"/>
      <c r="Y88" s="222"/>
    </row>
    <row r="89" spans="1:25" s="25" customFormat="1">
      <c r="A89" s="222"/>
      <c r="B89" s="222" t="s">
        <v>1400</v>
      </c>
      <c r="C89" s="222"/>
      <c r="D89" s="35" t="s">
        <v>710</v>
      </c>
      <c r="E89" s="61"/>
      <c r="F89" s="61"/>
      <c r="G89" s="68">
        <f t="shared" si="32"/>
        <v>0</v>
      </c>
      <c r="H89" s="61"/>
      <c r="I89" s="61"/>
      <c r="J89" s="61"/>
      <c r="K89" s="61"/>
      <c r="L89" s="61"/>
      <c r="M89" s="61"/>
      <c r="N89" s="61"/>
      <c r="O89" s="61"/>
      <c r="P89" s="68">
        <f t="shared" si="31"/>
        <v>0</v>
      </c>
      <c r="Q89" s="61"/>
      <c r="R89" s="61"/>
      <c r="S89" s="61"/>
      <c r="T89" s="61"/>
      <c r="U89" s="61"/>
      <c r="V89" s="61"/>
      <c r="W89" s="61"/>
      <c r="Y89" s="222"/>
    </row>
    <row r="90" spans="1:25" s="25" customFormat="1">
      <c r="A90" s="222"/>
      <c r="B90" s="222" t="s">
        <v>1401</v>
      </c>
      <c r="C90" s="222"/>
      <c r="D90" s="35" t="s">
        <v>1974</v>
      </c>
      <c r="E90" s="68">
        <f>E91+E92+E93+E94+E95+E96+E97+E98+E99</f>
        <v>0</v>
      </c>
      <c r="F90" s="68">
        <f>F91+F92+F93+F94+F95+F96+F97+F98+F99</f>
        <v>0</v>
      </c>
      <c r="G90" s="68">
        <f t="shared" si="32"/>
        <v>0</v>
      </c>
      <c r="H90" s="68">
        <f t="shared" ref="H90:O90" si="35">H91+H92+H93+H94+H95+H96+H97+H98+H99</f>
        <v>0</v>
      </c>
      <c r="I90" s="68">
        <f t="shared" si="35"/>
        <v>0</v>
      </c>
      <c r="J90" s="68">
        <f t="shared" si="35"/>
        <v>0</v>
      </c>
      <c r="K90" s="68">
        <f t="shared" si="35"/>
        <v>0</v>
      </c>
      <c r="L90" s="68">
        <f t="shared" si="35"/>
        <v>0</v>
      </c>
      <c r="M90" s="68">
        <f t="shared" si="35"/>
        <v>0</v>
      </c>
      <c r="N90" s="68">
        <f t="shared" si="35"/>
        <v>0</v>
      </c>
      <c r="O90" s="68">
        <f t="shared" si="35"/>
        <v>0</v>
      </c>
      <c r="P90" s="68">
        <f t="shared" si="31"/>
        <v>0</v>
      </c>
      <c r="Q90" s="68">
        <f>Q91+Q92+Q93+Q94+Q95+Q96+Q97+Q98+Q99</f>
        <v>0</v>
      </c>
      <c r="R90" s="68">
        <f t="shared" ref="R90:W90" si="36">R91+R92+R93+R94+R95+R96+R97+R98+R99</f>
        <v>0</v>
      </c>
      <c r="S90" s="68">
        <f t="shared" si="36"/>
        <v>0</v>
      </c>
      <c r="T90" s="68">
        <f t="shared" si="36"/>
        <v>0</v>
      </c>
      <c r="U90" s="68">
        <f t="shared" si="36"/>
        <v>0</v>
      </c>
      <c r="V90" s="68">
        <f t="shared" si="36"/>
        <v>0</v>
      </c>
      <c r="W90" s="68">
        <f t="shared" si="36"/>
        <v>0</v>
      </c>
      <c r="Y90" s="222"/>
    </row>
    <row r="91" spans="1:25" s="25" customFormat="1">
      <c r="A91" s="222"/>
      <c r="B91" s="222" t="s">
        <v>1392</v>
      </c>
      <c r="C91" s="222"/>
      <c r="D91" s="35" t="s">
        <v>1975</v>
      </c>
      <c r="E91" s="61"/>
      <c r="F91" s="61"/>
      <c r="G91" s="68">
        <f t="shared" si="32"/>
        <v>0</v>
      </c>
      <c r="H91" s="61"/>
      <c r="I91" s="61"/>
      <c r="J91" s="61"/>
      <c r="K91" s="61"/>
      <c r="L91" s="61"/>
      <c r="M91" s="61"/>
      <c r="N91" s="61"/>
      <c r="O91" s="61"/>
      <c r="P91" s="68">
        <f t="shared" si="31"/>
        <v>0</v>
      </c>
      <c r="Q91" s="61"/>
      <c r="R91" s="61"/>
      <c r="S91" s="61"/>
      <c r="T91" s="61"/>
      <c r="U91" s="61"/>
      <c r="V91" s="61"/>
      <c r="W91" s="61"/>
      <c r="Y91" s="222"/>
    </row>
    <row r="92" spans="1:25" s="25" customFormat="1">
      <c r="A92" s="222"/>
      <c r="B92" s="222" t="s">
        <v>1393</v>
      </c>
      <c r="C92" s="222"/>
      <c r="D92" s="35" t="s">
        <v>1976</v>
      </c>
      <c r="E92" s="61"/>
      <c r="F92" s="61"/>
      <c r="G92" s="68">
        <f t="shared" si="32"/>
        <v>0</v>
      </c>
      <c r="H92" s="61"/>
      <c r="I92" s="61"/>
      <c r="J92" s="61"/>
      <c r="K92" s="61"/>
      <c r="L92" s="61"/>
      <c r="M92" s="61"/>
      <c r="N92" s="61"/>
      <c r="O92" s="61"/>
      <c r="P92" s="68">
        <f t="shared" si="31"/>
        <v>0</v>
      </c>
      <c r="Q92" s="61"/>
      <c r="R92" s="61"/>
      <c r="S92" s="61"/>
      <c r="T92" s="61"/>
      <c r="U92" s="61"/>
      <c r="V92" s="61"/>
      <c r="W92" s="61"/>
      <c r="Y92" s="222"/>
    </row>
    <row r="93" spans="1:25" s="25" customFormat="1" ht="32.25" customHeight="1">
      <c r="A93" s="222"/>
      <c r="B93" s="222" t="s">
        <v>1571</v>
      </c>
      <c r="C93" s="222"/>
      <c r="D93" s="39" t="s">
        <v>1207</v>
      </c>
      <c r="E93" s="61"/>
      <c r="F93" s="61"/>
      <c r="G93" s="68">
        <f t="shared" si="32"/>
        <v>0</v>
      </c>
      <c r="H93" s="61"/>
      <c r="I93" s="61"/>
      <c r="J93" s="61"/>
      <c r="K93" s="61"/>
      <c r="L93" s="61"/>
      <c r="M93" s="61"/>
      <c r="N93" s="61"/>
      <c r="O93" s="61"/>
      <c r="P93" s="68">
        <f t="shared" si="31"/>
        <v>0</v>
      </c>
      <c r="Q93" s="61"/>
      <c r="R93" s="61"/>
      <c r="S93" s="61"/>
      <c r="T93" s="61"/>
      <c r="U93" s="61"/>
      <c r="V93" s="61"/>
      <c r="W93" s="61"/>
      <c r="Y93" s="222"/>
    </row>
    <row r="94" spans="1:25" s="25" customFormat="1" ht="30">
      <c r="A94" s="222"/>
      <c r="B94" s="222" t="s">
        <v>455</v>
      </c>
      <c r="C94" s="222"/>
      <c r="D94" s="39" t="s">
        <v>452</v>
      </c>
      <c r="E94" s="61"/>
      <c r="F94" s="61"/>
      <c r="G94" s="68">
        <f t="shared" si="32"/>
        <v>0</v>
      </c>
      <c r="H94" s="61"/>
      <c r="I94" s="61"/>
      <c r="J94" s="61"/>
      <c r="K94" s="61"/>
      <c r="L94" s="61"/>
      <c r="M94" s="61"/>
      <c r="N94" s="61"/>
      <c r="O94" s="61"/>
      <c r="P94" s="68">
        <f t="shared" si="31"/>
        <v>0</v>
      </c>
      <c r="Q94" s="61"/>
      <c r="R94" s="61"/>
      <c r="S94" s="61"/>
      <c r="T94" s="61"/>
      <c r="U94" s="61"/>
      <c r="V94" s="61"/>
      <c r="W94" s="61"/>
      <c r="Y94" s="222"/>
    </row>
    <row r="95" spans="1:25" s="25" customFormat="1">
      <c r="A95" s="222"/>
      <c r="B95" s="222" t="s">
        <v>1820</v>
      </c>
      <c r="C95" s="222"/>
      <c r="D95" s="35" t="s">
        <v>1977</v>
      </c>
      <c r="E95" s="61"/>
      <c r="F95" s="61"/>
      <c r="G95" s="68">
        <f t="shared" si="32"/>
        <v>0</v>
      </c>
      <c r="H95" s="61"/>
      <c r="I95" s="61"/>
      <c r="J95" s="61"/>
      <c r="K95" s="61"/>
      <c r="L95" s="61"/>
      <c r="M95" s="61"/>
      <c r="N95" s="61"/>
      <c r="O95" s="61"/>
      <c r="P95" s="68">
        <f t="shared" si="31"/>
        <v>0</v>
      </c>
      <c r="Q95" s="61"/>
      <c r="R95" s="61"/>
      <c r="S95" s="61"/>
      <c r="T95" s="61"/>
      <c r="U95" s="61"/>
      <c r="V95" s="61"/>
      <c r="W95" s="61"/>
      <c r="Y95" s="222"/>
    </row>
    <row r="96" spans="1:25" s="24" customFormat="1" ht="31.5" customHeight="1">
      <c r="A96" s="140"/>
      <c r="B96" s="140" t="s">
        <v>450</v>
      </c>
      <c r="C96" s="140"/>
      <c r="D96" s="39" t="s">
        <v>451</v>
      </c>
      <c r="E96" s="61"/>
      <c r="F96" s="61"/>
      <c r="G96" s="68">
        <f t="shared" si="32"/>
        <v>0</v>
      </c>
      <c r="H96" s="61"/>
      <c r="I96" s="61"/>
      <c r="J96" s="61"/>
      <c r="K96" s="61"/>
      <c r="L96" s="61"/>
      <c r="M96" s="61"/>
      <c r="N96" s="61"/>
      <c r="O96" s="61"/>
      <c r="P96" s="68">
        <f t="shared" si="31"/>
        <v>0</v>
      </c>
      <c r="Q96" s="61"/>
      <c r="R96" s="61"/>
      <c r="S96" s="61"/>
      <c r="T96" s="61"/>
      <c r="U96" s="61"/>
      <c r="V96" s="61"/>
      <c r="W96" s="61"/>
      <c r="Y96" s="140"/>
    </row>
    <row r="97" spans="1:25" s="25" customFormat="1">
      <c r="A97" s="222"/>
      <c r="B97" s="222" t="s">
        <v>1821</v>
      </c>
      <c r="C97" s="222"/>
      <c r="D97" s="35" t="s">
        <v>728</v>
      </c>
      <c r="E97" s="61"/>
      <c r="F97" s="61"/>
      <c r="G97" s="68">
        <f t="shared" si="32"/>
        <v>0</v>
      </c>
      <c r="H97" s="61"/>
      <c r="I97" s="61"/>
      <c r="J97" s="61"/>
      <c r="K97" s="61"/>
      <c r="L97" s="61"/>
      <c r="M97" s="61"/>
      <c r="N97" s="61"/>
      <c r="O97" s="61"/>
      <c r="P97" s="68">
        <f t="shared" si="31"/>
        <v>0</v>
      </c>
      <c r="Q97" s="61"/>
      <c r="R97" s="61"/>
      <c r="S97" s="61"/>
      <c r="T97" s="61"/>
      <c r="U97" s="61"/>
      <c r="V97" s="61"/>
      <c r="W97" s="61"/>
      <c r="Y97" s="222"/>
    </row>
    <row r="98" spans="1:25" s="25" customFormat="1">
      <c r="A98" s="222"/>
      <c r="B98" s="222" t="s">
        <v>1230</v>
      </c>
      <c r="C98" s="222"/>
      <c r="D98" s="35" t="s">
        <v>729</v>
      </c>
      <c r="E98" s="61"/>
      <c r="F98" s="61"/>
      <c r="G98" s="68">
        <f t="shared" si="32"/>
        <v>0</v>
      </c>
      <c r="H98" s="61"/>
      <c r="I98" s="61"/>
      <c r="J98" s="61"/>
      <c r="K98" s="61"/>
      <c r="L98" s="61"/>
      <c r="M98" s="61"/>
      <c r="N98" s="61"/>
      <c r="O98" s="61"/>
      <c r="P98" s="68">
        <f t="shared" si="31"/>
        <v>0</v>
      </c>
      <c r="Q98" s="61"/>
      <c r="R98" s="61"/>
      <c r="S98" s="61"/>
      <c r="T98" s="61"/>
      <c r="U98" s="61"/>
      <c r="V98" s="61"/>
      <c r="W98" s="61"/>
      <c r="Y98" s="222"/>
    </row>
    <row r="99" spans="1:25" s="25" customFormat="1">
      <c r="A99" s="222"/>
      <c r="B99" s="222" t="s">
        <v>1231</v>
      </c>
      <c r="C99" s="222"/>
      <c r="D99" s="35" t="s">
        <v>730</v>
      </c>
      <c r="E99" s="61"/>
      <c r="F99" s="61"/>
      <c r="G99" s="68">
        <f t="shared" si="32"/>
        <v>0</v>
      </c>
      <c r="H99" s="61"/>
      <c r="I99" s="61"/>
      <c r="J99" s="61"/>
      <c r="K99" s="61"/>
      <c r="L99" s="61"/>
      <c r="M99" s="61"/>
      <c r="N99" s="61"/>
      <c r="O99" s="61"/>
      <c r="P99" s="68">
        <f t="shared" si="31"/>
        <v>0</v>
      </c>
      <c r="Q99" s="61"/>
      <c r="R99" s="61"/>
      <c r="S99" s="61"/>
      <c r="T99" s="61"/>
      <c r="U99" s="61"/>
      <c r="V99" s="61"/>
      <c r="W99" s="61"/>
      <c r="Y99" s="222"/>
    </row>
    <row r="100" spans="1:25" s="25" customFormat="1">
      <c r="A100" s="222"/>
      <c r="B100" s="220" t="s">
        <v>1181</v>
      </c>
      <c r="C100" s="222"/>
      <c r="D100" s="34" t="s">
        <v>1824</v>
      </c>
      <c r="E100" s="68">
        <f>SUM(E113:E114)</f>
        <v>0</v>
      </c>
      <c r="F100" s="68">
        <f>SUM(F113:F114)</f>
        <v>0</v>
      </c>
      <c r="G100" s="68">
        <f t="shared" si="32"/>
        <v>0</v>
      </c>
      <c r="H100" s="68">
        <f t="shared" ref="H100:O100" si="37">SUM(H113:H114)</f>
        <v>0</v>
      </c>
      <c r="I100" s="68">
        <f t="shared" si="37"/>
        <v>0</v>
      </c>
      <c r="J100" s="68">
        <f t="shared" si="37"/>
        <v>0</v>
      </c>
      <c r="K100" s="68">
        <f t="shared" si="37"/>
        <v>0</v>
      </c>
      <c r="L100" s="68">
        <f t="shared" si="37"/>
        <v>0</v>
      </c>
      <c r="M100" s="68">
        <f t="shared" si="37"/>
        <v>0</v>
      </c>
      <c r="N100" s="68">
        <f t="shared" si="37"/>
        <v>0</v>
      </c>
      <c r="O100" s="68">
        <f t="shared" si="37"/>
        <v>0</v>
      </c>
      <c r="P100" s="68">
        <f t="shared" si="31"/>
        <v>0</v>
      </c>
      <c r="Q100" s="68">
        <f t="shared" ref="Q100:W100" si="38">SUM(Q113:Q114)</f>
        <v>0</v>
      </c>
      <c r="R100" s="68">
        <f t="shared" si="38"/>
        <v>0</v>
      </c>
      <c r="S100" s="68">
        <f t="shared" si="38"/>
        <v>0</v>
      </c>
      <c r="T100" s="68">
        <f t="shared" si="38"/>
        <v>0</v>
      </c>
      <c r="U100" s="68">
        <f t="shared" si="38"/>
        <v>0</v>
      </c>
      <c r="V100" s="68">
        <f t="shared" si="38"/>
        <v>0</v>
      </c>
      <c r="W100" s="68">
        <f t="shared" si="38"/>
        <v>0</v>
      </c>
      <c r="Y100" s="222"/>
    </row>
    <row r="101" spans="1:25" hidden="1">
      <c r="A101" s="222"/>
      <c r="B101" s="222"/>
      <c r="C101" s="222" t="s">
        <v>241</v>
      </c>
      <c r="Y101" s="222"/>
    </row>
    <row r="102" spans="1:25" hidden="1">
      <c r="A102" s="222"/>
      <c r="B102" s="222"/>
      <c r="C102" s="222" t="s">
        <v>244</v>
      </c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 t="s">
        <v>245</v>
      </c>
    </row>
    <row r="103" spans="1:25" hidden="1"/>
    <row r="104" spans="1:25" hidden="1"/>
    <row r="105" spans="1:25" hidden="1"/>
    <row r="106" spans="1:25" hidden="1">
      <c r="A106" s="222"/>
      <c r="B106" s="222"/>
      <c r="C106" s="222" t="s">
        <v>1217</v>
      </c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</row>
    <row r="107" spans="1:25" hidden="1">
      <c r="A107" s="222"/>
      <c r="B107" s="222"/>
      <c r="C107" s="222"/>
      <c r="D107" s="222"/>
      <c r="E107" s="222" t="s">
        <v>731</v>
      </c>
      <c r="F107" s="222" t="s">
        <v>732</v>
      </c>
      <c r="G107" s="222" t="s">
        <v>733</v>
      </c>
      <c r="H107" s="222" t="s">
        <v>1076</v>
      </c>
      <c r="I107" s="222" t="s">
        <v>1095</v>
      </c>
      <c r="J107" s="222" t="s">
        <v>1096</v>
      </c>
      <c r="K107" s="222" t="s">
        <v>1097</v>
      </c>
      <c r="L107" s="222" t="s">
        <v>1077</v>
      </c>
      <c r="M107" s="222" t="s">
        <v>1078</v>
      </c>
      <c r="N107" s="222" t="s">
        <v>3</v>
      </c>
      <c r="O107" s="222" t="s">
        <v>323</v>
      </c>
      <c r="P107" s="142" t="s">
        <v>1608</v>
      </c>
      <c r="Q107" s="222" t="s">
        <v>1609</v>
      </c>
      <c r="R107" s="222" t="s">
        <v>1570</v>
      </c>
      <c r="S107" s="222" t="s">
        <v>107</v>
      </c>
      <c r="T107" s="222" t="s">
        <v>184</v>
      </c>
      <c r="U107" s="222" t="s">
        <v>1610</v>
      </c>
      <c r="V107" s="222" t="s">
        <v>1611</v>
      </c>
      <c r="W107" s="222" t="s">
        <v>1079</v>
      </c>
      <c r="X107" s="222"/>
      <c r="Y107" s="222"/>
    </row>
    <row r="108" spans="1:25" hidden="1">
      <c r="A108" s="222"/>
      <c r="B108" s="222"/>
      <c r="C108" s="222"/>
      <c r="D108" s="222" t="s">
        <v>1218</v>
      </c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</row>
    <row r="109" spans="1:25" hidden="1">
      <c r="A109" s="222"/>
      <c r="B109" s="222"/>
      <c r="C109" s="222" t="s">
        <v>242</v>
      </c>
      <c r="D109" s="222" t="s">
        <v>858</v>
      </c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 t="s">
        <v>241</v>
      </c>
      <c r="Y109" s="222" t="s">
        <v>243</v>
      </c>
    </row>
    <row r="110" spans="1:25" hidden="1">
      <c r="A110" s="222"/>
      <c r="B110" s="222"/>
      <c r="C110" s="222" t="s">
        <v>461</v>
      </c>
      <c r="D110" s="134" t="s">
        <v>1775</v>
      </c>
      <c r="E110" s="133" t="str">
        <f>StartUp!G8</f>
        <v>01-Jul-2015</v>
      </c>
      <c r="F110" s="133" t="str">
        <f>StartUp!G8</f>
        <v>01-Jul-2015</v>
      </c>
      <c r="G110" s="133" t="str">
        <f>StartUp!G8</f>
        <v>01-Jul-2015</v>
      </c>
      <c r="H110" s="133" t="str">
        <f>StartUp!G8</f>
        <v>01-Jul-2015</v>
      </c>
      <c r="I110" s="133" t="str">
        <f>StartUp!G10</f>
        <v>01-Apr-2015</v>
      </c>
      <c r="J110" s="133" t="str">
        <f>StartUp!G10</f>
        <v>01-Apr-2015</v>
      </c>
      <c r="K110" s="133" t="str">
        <f>StartUp!G10</f>
        <v>01-Apr-2015</v>
      </c>
      <c r="L110" s="133" t="str">
        <f>StartUp!G10</f>
        <v>01-Apr-2015</v>
      </c>
      <c r="M110" s="133" t="str">
        <f>StartUp!G10</f>
        <v>01-Apr-2015</v>
      </c>
      <c r="N110" s="133" t="str">
        <f>StartUp!G10</f>
        <v>01-Apr-2015</v>
      </c>
      <c r="O110" s="133" t="str">
        <f>StartUp!G10</f>
        <v>01-Apr-2015</v>
      </c>
      <c r="P110" s="133" t="str">
        <f>StartUp!G10</f>
        <v>01-Apr-2015</v>
      </c>
      <c r="Q110" s="133" t="str">
        <f>StartUp!G8</f>
        <v>01-Jul-2015</v>
      </c>
      <c r="R110" s="133" t="str">
        <f>StartUp!G8</f>
        <v>01-Jul-2015</v>
      </c>
      <c r="S110" s="133" t="str">
        <f>StartUp!G8</f>
        <v>01-Jul-2015</v>
      </c>
      <c r="T110" s="133" t="str">
        <f>StartUp!G10</f>
        <v>01-Apr-2015</v>
      </c>
      <c r="U110" s="133" t="str">
        <f>StartUp!G10</f>
        <v>01-Apr-2015</v>
      </c>
      <c r="V110" s="133" t="str">
        <f>StartUp!G8</f>
        <v>01-Jul-2015</v>
      </c>
      <c r="W110" s="133" t="str">
        <f>StartUp!G10</f>
        <v>01-Apr-2015</v>
      </c>
      <c r="X110" s="130"/>
      <c r="Y110" s="222"/>
    </row>
    <row r="111" spans="1:25" hidden="1">
      <c r="A111" s="222"/>
      <c r="B111" s="222"/>
      <c r="C111" s="222" t="s">
        <v>460</v>
      </c>
      <c r="D111" s="134" t="s">
        <v>1776</v>
      </c>
      <c r="E111" s="133">
        <f>StartUp!G9</f>
        <v>0</v>
      </c>
      <c r="F111" s="133">
        <f>StartUp!G9</f>
        <v>0</v>
      </c>
      <c r="G111" s="133">
        <f>StartUp!G9</f>
        <v>0</v>
      </c>
      <c r="H111" s="133">
        <f>StartUp!G9</f>
        <v>0</v>
      </c>
      <c r="I111" s="133">
        <f>StartUp!G9</f>
        <v>0</v>
      </c>
      <c r="J111" s="133">
        <f>StartUp!G9</f>
        <v>0</v>
      </c>
      <c r="K111" s="133">
        <f>StartUp!G9</f>
        <v>0</v>
      </c>
      <c r="L111" s="133">
        <f>StartUp!G9</f>
        <v>0</v>
      </c>
      <c r="M111" s="133">
        <f>StartUp!G9</f>
        <v>0</v>
      </c>
      <c r="N111" s="133">
        <f>StartUp!G9</f>
        <v>0</v>
      </c>
      <c r="O111" s="133">
        <f>StartUp!G9</f>
        <v>0</v>
      </c>
      <c r="P111" s="133">
        <f>StartUp!G9</f>
        <v>0</v>
      </c>
      <c r="Q111" s="133">
        <f>StartUp!G9</f>
        <v>0</v>
      </c>
      <c r="R111" s="133">
        <f>StartUp!G9</f>
        <v>0</v>
      </c>
      <c r="S111" s="133">
        <f>StartUp!G9</f>
        <v>0</v>
      </c>
      <c r="T111" s="133">
        <f>StartUp!G9</f>
        <v>0</v>
      </c>
      <c r="U111" s="133">
        <f>StartUp!G9</f>
        <v>0</v>
      </c>
      <c r="V111" s="133">
        <f>StartUp!G9</f>
        <v>0</v>
      </c>
      <c r="W111" s="133">
        <f>StartUp!G9</f>
        <v>0</v>
      </c>
      <c r="X111" s="130"/>
      <c r="Y111" s="222"/>
    </row>
    <row r="112" spans="1:25" hidden="1">
      <c r="A112" s="222"/>
      <c r="B112" s="222"/>
      <c r="C112" s="222" t="s">
        <v>241</v>
      </c>
      <c r="Y112" s="222"/>
    </row>
    <row r="113" spans="1:25">
      <c r="A113" s="222"/>
      <c r="B113" s="220" t="s">
        <v>1181</v>
      </c>
      <c r="C113" s="219"/>
      <c r="D113" s="28"/>
      <c r="E113" s="61"/>
      <c r="F113" s="61"/>
      <c r="G113" s="69">
        <f>E113+F113</f>
        <v>0</v>
      </c>
      <c r="H113" s="61"/>
      <c r="I113" s="61"/>
      <c r="J113" s="61"/>
      <c r="K113" s="61"/>
      <c r="L113" s="61"/>
      <c r="M113" s="61"/>
      <c r="N113" s="61"/>
      <c r="O113" s="61"/>
      <c r="P113" s="68">
        <f>J113+K113-L113-M113-N113+O113</f>
        <v>0</v>
      </c>
      <c r="Q113" s="61"/>
      <c r="R113" s="61"/>
      <c r="S113" s="61"/>
      <c r="T113" s="61"/>
      <c r="U113" s="61"/>
      <c r="V113" s="61"/>
      <c r="W113" s="61"/>
      <c r="Y113" s="222"/>
    </row>
    <row r="114" spans="1:25" hidden="1">
      <c r="A114" s="222"/>
      <c r="B114" s="222"/>
      <c r="C114" s="222" t="s">
        <v>241</v>
      </c>
      <c r="Y114" s="222"/>
    </row>
    <row r="115" spans="1:25" hidden="1">
      <c r="A115" s="222"/>
      <c r="B115" s="222"/>
      <c r="C115" s="222" t="s">
        <v>244</v>
      </c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 t="s">
        <v>245</v>
      </c>
    </row>
    <row r="116" spans="1:25" hidden="1"/>
    <row r="117" spans="1:25" hidden="1"/>
    <row r="118" spans="1:25" hidden="1"/>
    <row r="119" spans="1:25" hidden="1"/>
    <row r="120" spans="1:25" hidden="1">
      <c r="A120" s="222"/>
      <c r="B120" s="222"/>
      <c r="C120" s="222" t="s">
        <v>1219</v>
      </c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</row>
    <row r="121" spans="1:25" hidden="1">
      <c r="A121" s="222"/>
      <c r="B121" s="222"/>
      <c r="C121" s="222"/>
      <c r="D121" s="222"/>
      <c r="E121" s="222" t="s">
        <v>731</v>
      </c>
      <c r="F121" s="222" t="s">
        <v>732</v>
      </c>
      <c r="G121" s="222" t="s">
        <v>733</v>
      </c>
      <c r="H121" s="222" t="s">
        <v>1076</v>
      </c>
      <c r="I121" s="222" t="s">
        <v>1095</v>
      </c>
      <c r="J121" s="222" t="s">
        <v>1096</v>
      </c>
      <c r="K121" s="222" t="s">
        <v>1097</v>
      </c>
      <c r="L121" s="222" t="s">
        <v>1077</v>
      </c>
      <c r="M121" s="222" t="s">
        <v>1078</v>
      </c>
      <c r="N121" s="222" t="s">
        <v>3</v>
      </c>
      <c r="O121" s="222" t="s">
        <v>323</v>
      </c>
      <c r="P121" s="222" t="s">
        <v>1608</v>
      </c>
      <c r="Q121" s="222" t="s">
        <v>1609</v>
      </c>
      <c r="R121" s="222" t="s">
        <v>1570</v>
      </c>
      <c r="S121" s="222" t="s">
        <v>107</v>
      </c>
      <c r="T121" s="222" t="s">
        <v>184</v>
      </c>
      <c r="U121" s="222" t="s">
        <v>1610</v>
      </c>
      <c r="V121" s="222" t="s">
        <v>1611</v>
      </c>
      <c r="W121" s="222" t="s">
        <v>1079</v>
      </c>
      <c r="X121" s="222"/>
      <c r="Y121" s="222"/>
    </row>
    <row r="122" spans="1:25" hidden="1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</row>
    <row r="123" spans="1:25" hidden="1">
      <c r="A123" s="222"/>
      <c r="B123" s="222"/>
      <c r="C123" s="222" t="s">
        <v>242</v>
      </c>
      <c r="D123" s="222" t="s">
        <v>819</v>
      </c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 t="s">
        <v>241</v>
      </c>
      <c r="Y123" s="222" t="s">
        <v>243</v>
      </c>
    </row>
    <row r="124" spans="1:25" hidden="1">
      <c r="A124" s="222"/>
      <c r="B124" s="222"/>
      <c r="C124" s="222" t="s">
        <v>461</v>
      </c>
      <c r="D124" s="129" t="s">
        <v>1775</v>
      </c>
      <c r="E124" s="133" t="str">
        <f>StartUp!G8</f>
        <v>01-Jul-2015</v>
      </c>
      <c r="F124" s="133" t="str">
        <f>StartUp!G8</f>
        <v>01-Jul-2015</v>
      </c>
      <c r="G124" s="133" t="str">
        <f>StartUp!G8</f>
        <v>01-Jul-2015</v>
      </c>
      <c r="H124" s="133" t="str">
        <f>StartUp!G8</f>
        <v>01-Jul-2015</v>
      </c>
      <c r="I124" s="133" t="str">
        <f>StartUp!G10</f>
        <v>01-Apr-2015</v>
      </c>
      <c r="J124" s="133" t="str">
        <f>StartUp!G10</f>
        <v>01-Apr-2015</v>
      </c>
      <c r="K124" s="133" t="str">
        <f>StartUp!G10</f>
        <v>01-Apr-2015</v>
      </c>
      <c r="L124" s="133" t="str">
        <f>StartUp!G10</f>
        <v>01-Apr-2015</v>
      </c>
      <c r="M124" s="133" t="str">
        <f>StartUp!G10</f>
        <v>01-Apr-2015</v>
      </c>
      <c r="N124" s="133" t="str">
        <f>StartUp!G10</f>
        <v>01-Apr-2015</v>
      </c>
      <c r="O124" s="133" t="str">
        <f>StartUp!G10</f>
        <v>01-Apr-2015</v>
      </c>
      <c r="P124" s="133" t="str">
        <f>StartUp!G10</f>
        <v>01-Apr-2015</v>
      </c>
      <c r="Q124" s="133" t="str">
        <f>StartUp!G8</f>
        <v>01-Jul-2015</v>
      </c>
      <c r="R124" s="133" t="str">
        <f>StartUp!G8</f>
        <v>01-Jul-2015</v>
      </c>
      <c r="S124" s="133" t="str">
        <f>StartUp!G8</f>
        <v>01-Jul-2015</v>
      </c>
      <c r="T124" s="133" t="str">
        <f>StartUp!G10</f>
        <v>01-Apr-2015</v>
      </c>
      <c r="U124" s="133" t="str">
        <f>StartUp!G10</f>
        <v>01-Apr-2015</v>
      </c>
      <c r="V124" s="133" t="str">
        <f>StartUp!G8</f>
        <v>01-Jul-2015</v>
      </c>
      <c r="W124" s="133" t="str">
        <f>StartUp!G10</f>
        <v>01-Apr-2015</v>
      </c>
      <c r="X124" s="127"/>
      <c r="Y124" s="222"/>
    </row>
    <row r="125" spans="1:25" hidden="1">
      <c r="A125" s="222"/>
      <c r="B125" s="222"/>
      <c r="C125" s="222" t="s">
        <v>460</v>
      </c>
      <c r="D125" s="129" t="s">
        <v>1776</v>
      </c>
      <c r="E125" s="133">
        <f>StartUp!G9</f>
        <v>0</v>
      </c>
      <c r="F125" s="133">
        <f>StartUp!G9</f>
        <v>0</v>
      </c>
      <c r="G125" s="133">
        <f>StartUp!G9</f>
        <v>0</v>
      </c>
      <c r="H125" s="133">
        <f>StartUp!G9</f>
        <v>0</v>
      </c>
      <c r="I125" s="133">
        <f>StartUp!G9</f>
        <v>0</v>
      </c>
      <c r="J125" s="133">
        <f>StartUp!G9</f>
        <v>0</v>
      </c>
      <c r="K125" s="133">
        <f>StartUp!G9</f>
        <v>0</v>
      </c>
      <c r="L125" s="133">
        <f>StartUp!G9</f>
        <v>0</v>
      </c>
      <c r="M125" s="133">
        <f>StartUp!G9</f>
        <v>0</v>
      </c>
      <c r="N125" s="133">
        <f>StartUp!G9</f>
        <v>0</v>
      </c>
      <c r="O125" s="133">
        <f>StartUp!G9</f>
        <v>0</v>
      </c>
      <c r="P125" s="133">
        <f>StartUp!G9</f>
        <v>0</v>
      </c>
      <c r="Q125" s="133">
        <f>StartUp!G9</f>
        <v>0</v>
      </c>
      <c r="R125" s="133">
        <f>StartUp!G9</f>
        <v>0</v>
      </c>
      <c r="S125" s="133">
        <f>StartUp!G9</f>
        <v>0</v>
      </c>
      <c r="T125" s="133">
        <f>StartUp!G9</f>
        <v>0</v>
      </c>
      <c r="U125" s="133">
        <f>StartUp!G9</f>
        <v>0</v>
      </c>
      <c r="V125" s="133">
        <f>StartUp!G9</f>
        <v>0</v>
      </c>
      <c r="W125" s="133">
        <f>StartUp!G9</f>
        <v>0</v>
      </c>
      <c r="X125" s="127"/>
      <c r="Y125" s="222"/>
    </row>
    <row r="126" spans="1:25" hidden="1">
      <c r="A126" s="222"/>
      <c r="B126" s="222"/>
      <c r="C126" s="222" t="s">
        <v>241</v>
      </c>
      <c r="Y126" s="222"/>
    </row>
    <row r="127" spans="1:25">
      <c r="A127" s="222"/>
      <c r="B127" s="220" t="s">
        <v>808</v>
      </c>
      <c r="C127" s="219"/>
      <c r="D127" s="12" t="s">
        <v>1220</v>
      </c>
      <c r="E127" s="62">
        <f>SUM(E143:E144)</f>
        <v>0</v>
      </c>
      <c r="F127" s="62">
        <f>SUM(F143:F144)</f>
        <v>0</v>
      </c>
      <c r="G127" s="68">
        <f>E127+F127</f>
        <v>0</v>
      </c>
      <c r="H127" s="62">
        <f t="shared" ref="H127:O127" si="39">SUM(H143:H144)</f>
        <v>0</v>
      </c>
      <c r="I127" s="62">
        <f t="shared" si="39"/>
        <v>0</v>
      </c>
      <c r="J127" s="62">
        <f t="shared" si="39"/>
        <v>0</v>
      </c>
      <c r="K127" s="62">
        <f t="shared" si="39"/>
        <v>0</v>
      </c>
      <c r="L127" s="62">
        <f t="shared" si="39"/>
        <v>0</v>
      </c>
      <c r="M127" s="62">
        <f t="shared" si="39"/>
        <v>0</v>
      </c>
      <c r="N127" s="62">
        <f t="shared" si="39"/>
        <v>0</v>
      </c>
      <c r="O127" s="62">
        <f t="shared" si="39"/>
        <v>0</v>
      </c>
      <c r="P127" s="68">
        <f>J127+K127-L127-M127-N127+O127</f>
        <v>0</v>
      </c>
      <c r="Q127" s="62">
        <f t="shared" ref="Q127:W127" si="40">SUM(Q143:Q144)</f>
        <v>0</v>
      </c>
      <c r="R127" s="62">
        <f t="shared" si="40"/>
        <v>0</v>
      </c>
      <c r="S127" s="62">
        <f t="shared" si="40"/>
        <v>0</v>
      </c>
      <c r="T127" s="62">
        <f t="shared" si="40"/>
        <v>0</v>
      </c>
      <c r="U127" s="62">
        <f t="shared" si="40"/>
        <v>0</v>
      </c>
      <c r="V127" s="62">
        <f t="shared" si="40"/>
        <v>0</v>
      </c>
      <c r="W127" s="62">
        <f t="shared" si="40"/>
        <v>0</v>
      </c>
      <c r="Y127" s="222"/>
    </row>
    <row r="128" spans="1:25" hidden="1">
      <c r="A128" s="222"/>
      <c r="B128" s="222"/>
      <c r="C128" s="222" t="s">
        <v>241</v>
      </c>
      <c r="Y128" s="222"/>
    </row>
    <row r="129" spans="1:25" hidden="1">
      <c r="A129" s="222"/>
      <c r="B129" s="222"/>
      <c r="C129" s="222" t="s">
        <v>244</v>
      </c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 t="s">
        <v>245</v>
      </c>
    </row>
    <row r="130" spans="1:25" hidden="1"/>
    <row r="131" spans="1:25" hidden="1"/>
    <row r="132" spans="1:25" hidden="1"/>
    <row r="133" spans="1:25" hidden="1"/>
    <row r="134" spans="1:25" hidden="1"/>
    <row r="135" spans="1:25" hidden="1"/>
    <row r="136" spans="1:25" hidden="1">
      <c r="A136" s="222"/>
      <c r="B136" s="222"/>
      <c r="C136" s="148" t="s">
        <v>195</v>
      </c>
      <c r="D136" s="148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</row>
    <row r="137" spans="1:25" hidden="1">
      <c r="A137" s="222"/>
      <c r="B137" s="222"/>
      <c r="C137" s="222"/>
      <c r="D137" s="222"/>
      <c r="E137" s="222" t="s">
        <v>731</v>
      </c>
      <c r="F137" s="222" t="s">
        <v>732</v>
      </c>
      <c r="G137" s="222" t="s">
        <v>733</v>
      </c>
      <c r="H137" s="222" t="s">
        <v>1076</v>
      </c>
      <c r="I137" s="222" t="s">
        <v>1095</v>
      </c>
      <c r="J137" s="222" t="s">
        <v>1096</v>
      </c>
      <c r="K137" s="222" t="s">
        <v>1097</v>
      </c>
      <c r="L137" s="222" t="s">
        <v>1077</v>
      </c>
      <c r="M137" s="222" t="s">
        <v>1078</v>
      </c>
      <c r="N137" s="222" t="s">
        <v>3</v>
      </c>
      <c r="O137" s="222" t="s">
        <v>323</v>
      </c>
      <c r="P137" s="222" t="s">
        <v>1608</v>
      </c>
      <c r="Q137" s="222" t="s">
        <v>1609</v>
      </c>
      <c r="R137" s="222" t="s">
        <v>1570</v>
      </c>
      <c r="S137" s="222" t="s">
        <v>107</v>
      </c>
      <c r="T137" s="222" t="s">
        <v>184</v>
      </c>
      <c r="U137" s="222" t="s">
        <v>1610</v>
      </c>
      <c r="V137" s="222" t="s">
        <v>1611</v>
      </c>
      <c r="W137" s="222" t="s">
        <v>1079</v>
      </c>
      <c r="X137" s="222"/>
      <c r="Y137" s="222"/>
    </row>
    <row r="138" spans="1:25" hidden="1">
      <c r="A138" s="222"/>
      <c r="B138" s="222"/>
      <c r="C138" s="222"/>
      <c r="D138" s="222" t="s">
        <v>196</v>
      </c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</row>
    <row r="139" spans="1:25" hidden="1">
      <c r="A139" s="222"/>
      <c r="B139" s="222"/>
      <c r="C139" s="222" t="s">
        <v>242</v>
      </c>
      <c r="D139" s="222" t="s">
        <v>858</v>
      </c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 t="s">
        <v>241</v>
      </c>
      <c r="Y139" s="222" t="s">
        <v>243</v>
      </c>
    </row>
    <row r="140" spans="1:25" hidden="1">
      <c r="A140" s="222"/>
      <c r="B140" s="222"/>
      <c r="C140" s="222" t="s">
        <v>461</v>
      </c>
      <c r="D140" s="129" t="s">
        <v>1775</v>
      </c>
      <c r="E140" s="133" t="str">
        <f>StartUp!G8</f>
        <v>01-Jul-2015</v>
      </c>
      <c r="F140" s="133" t="str">
        <f>StartUp!G8</f>
        <v>01-Jul-2015</v>
      </c>
      <c r="G140" s="133" t="str">
        <f>StartUp!G8</f>
        <v>01-Jul-2015</v>
      </c>
      <c r="H140" s="133" t="str">
        <f>StartUp!G8</f>
        <v>01-Jul-2015</v>
      </c>
      <c r="I140" s="133" t="str">
        <f>StartUp!G10</f>
        <v>01-Apr-2015</v>
      </c>
      <c r="J140" s="133" t="str">
        <f>StartUp!G10</f>
        <v>01-Apr-2015</v>
      </c>
      <c r="K140" s="133" t="str">
        <f>StartUp!G10</f>
        <v>01-Apr-2015</v>
      </c>
      <c r="L140" s="133" t="str">
        <f>StartUp!G10</f>
        <v>01-Apr-2015</v>
      </c>
      <c r="M140" s="133" t="str">
        <f>StartUp!G10</f>
        <v>01-Apr-2015</v>
      </c>
      <c r="N140" s="133" t="str">
        <f>StartUp!G10</f>
        <v>01-Apr-2015</v>
      </c>
      <c r="O140" s="133" t="str">
        <f>StartUp!G10</f>
        <v>01-Apr-2015</v>
      </c>
      <c r="P140" s="133" t="str">
        <f>StartUp!G10</f>
        <v>01-Apr-2015</v>
      </c>
      <c r="Q140" s="133" t="str">
        <f>StartUp!G8</f>
        <v>01-Jul-2015</v>
      </c>
      <c r="R140" s="133" t="str">
        <f>StartUp!G8</f>
        <v>01-Jul-2015</v>
      </c>
      <c r="S140" s="133" t="str">
        <f>StartUp!G8</f>
        <v>01-Jul-2015</v>
      </c>
      <c r="T140" s="133" t="str">
        <f>StartUp!G10</f>
        <v>01-Apr-2015</v>
      </c>
      <c r="U140" s="133" t="str">
        <f>StartUp!G10</f>
        <v>01-Apr-2015</v>
      </c>
      <c r="V140" s="133" t="str">
        <f>StartUp!G8</f>
        <v>01-Jul-2015</v>
      </c>
      <c r="W140" s="133" t="str">
        <f>StartUp!G10</f>
        <v>01-Apr-2015</v>
      </c>
      <c r="X140" s="127"/>
      <c r="Y140" s="222"/>
    </row>
    <row r="141" spans="1:25" hidden="1">
      <c r="A141" s="222"/>
      <c r="B141" s="222"/>
      <c r="C141" s="222" t="s">
        <v>460</v>
      </c>
      <c r="D141" s="129" t="s">
        <v>1776</v>
      </c>
      <c r="E141" s="133">
        <f>StartUp!G9</f>
        <v>0</v>
      </c>
      <c r="F141" s="133">
        <f>StartUp!G9</f>
        <v>0</v>
      </c>
      <c r="G141" s="133">
        <f>StartUp!G9</f>
        <v>0</v>
      </c>
      <c r="H141" s="133">
        <f>StartUp!G9</f>
        <v>0</v>
      </c>
      <c r="I141" s="133">
        <f>StartUp!G9</f>
        <v>0</v>
      </c>
      <c r="J141" s="133">
        <f>StartUp!G9</f>
        <v>0</v>
      </c>
      <c r="K141" s="133">
        <f>StartUp!G9</f>
        <v>0</v>
      </c>
      <c r="L141" s="133">
        <f>StartUp!G9</f>
        <v>0</v>
      </c>
      <c r="M141" s="133">
        <f>StartUp!G9</f>
        <v>0</v>
      </c>
      <c r="N141" s="133">
        <f>StartUp!G9</f>
        <v>0</v>
      </c>
      <c r="O141" s="133">
        <f>StartUp!G9</f>
        <v>0</v>
      </c>
      <c r="P141" s="133">
        <f>StartUp!G9</f>
        <v>0</v>
      </c>
      <c r="Q141" s="133">
        <f>StartUp!G9</f>
        <v>0</v>
      </c>
      <c r="R141" s="133">
        <f>StartUp!G9</f>
        <v>0</v>
      </c>
      <c r="S141" s="133">
        <f>StartUp!G9</f>
        <v>0</v>
      </c>
      <c r="T141" s="133">
        <f>StartUp!G9</f>
        <v>0</v>
      </c>
      <c r="U141" s="133">
        <f>StartUp!G9</f>
        <v>0</v>
      </c>
      <c r="V141" s="133">
        <f>StartUp!G9</f>
        <v>0</v>
      </c>
      <c r="W141" s="133">
        <f>StartUp!G9</f>
        <v>0</v>
      </c>
      <c r="X141" s="127"/>
      <c r="Y141" s="222"/>
    </row>
    <row r="142" spans="1:25" hidden="1">
      <c r="A142" s="222"/>
      <c r="B142" s="222"/>
      <c r="C142" s="222" t="s">
        <v>241</v>
      </c>
      <c r="Y142" s="222"/>
    </row>
    <row r="143" spans="1:25">
      <c r="A143" s="222"/>
      <c r="B143" s="222" t="s">
        <v>808</v>
      </c>
      <c r="C143" s="219"/>
      <c r="D143" s="28"/>
      <c r="E143" s="61"/>
      <c r="F143" s="61"/>
      <c r="G143" s="62">
        <f>E143+F143</f>
        <v>0</v>
      </c>
      <c r="H143" s="61"/>
      <c r="I143" s="61"/>
      <c r="J143" s="61"/>
      <c r="K143" s="61"/>
      <c r="L143" s="61"/>
      <c r="M143" s="61"/>
      <c r="N143" s="61"/>
      <c r="O143" s="61"/>
      <c r="P143" s="68">
        <f>J143+K143-L143-M143-N143+O143</f>
        <v>0</v>
      </c>
      <c r="Q143" s="61"/>
      <c r="R143" s="61"/>
      <c r="S143" s="61"/>
      <c r="T143" s="61"/>
      <c r="U143" s="61"/>
      <c r="V143" s="61"/>
      <c r="W143" s="61"/>
      <c r="Y143" s="222"/>
    </row>
    <row r="144" spans="1:25" hidden="1">
      <c r="A144" s="222"/>
      <c r="B144" s="222"/>
      <c r="C144" s="222" t="s">
        <v>241</v>
      </c>
      <c r="Y144" s="222"/>
    </row>
    <row r="145" spans="1:25" hidden="1">
      <c r="A145" s="222"/>
      <c r="B145" s="222"/>
      <c r="C145" s="222" t="s">
        <v>244</v>
      </c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 t="s">
        <v>245</v>
      </c>
    </row>
    <row r="146" spans="1:25" hidden="1"/>
    <row r="147" spans="1:25" hidden="1"/>
    <row r="148" spans="1:25" hidden="1"/>
    <row r="149" spans="1:25" hidden="1"/>
    <row r="150" spans="1:25" hidden="1"/>
    <row r="151" spans="1:25" hidden="1"/>
    <row r="152" spans="1:25" hidden="1"/>
    <row r="153" spans="1:25" hidden="1"/>
    <row r="154" spans="1:25" hidden="1">
      <c r="A154" s="222"/>
      <c r="B154" s="222"/>
      <c r="C154" s="222" t="s">
        <v>177</v>
      </c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</row>
    <row r="155" spans="1:25" hidden="1">
      <c r="A155" s="222"/>
      <c r="B155" s="222"/>
      <c r="C155" s="222"/>
      <c r="D155" s="222"/>
      <c r="E155" s="222" t="s">
        <v>731</v>
      </c>
      <c r="F155" s="222" t="s">
        <v>732</v>
      </c>
      <c r="G155" s="222" t="s">
        <v>733</v>
      </c>
      <c r="H155" s="222" t="s">
        <v>1076</v>
      </c>
      <c r="I155" s="222" t="s">
        <v>1095</v>
      </c>
      <c r="J155" s="222" t="s">
        <v>1096</v>
      </c>
      <c r="K155" s="222" t="s">
        <v>1097</v>
      </c>
      <c r="L155" s="222" t="s">
        <v>1077</v>
      </c>
      <c r="M155" s="222" t="s">
        <v>1078</v>
      </c>
      <c r="N155" s="222" t="s">
        <v>3</v>
      </c>
      <c r="O155" s="222" t="s">
        <v>323</v>
      </c>
      <c r="P155" s="222" t="s">
        <v>1608</v>
      </c>
      <c r="Q155" s="222" t="s">
        <v>1609</v>
      </c>
      <c r="R155" s="222" t="s">
        <v>1570</v>
      </c>
      <c r="S155" s="222" t="s">
        <v>107</v>
      </c>
      <c r="T155" s="222" t="s">
        <v>184</v>
      </c>
      <c r="U155" s="222" t="s">
        <v>1610</v>
      </c>
      <c r="V155" s="222" t="s">
        <v>1611</v>
      </c>
      <c r="W155" s="222" t="s">
        <v>1079</v>
      </c>
      <c r="X155" s="222"/>
      <c r="Y155" s="222"/>
    </row>
    <row r="156" spans="1:25" hidden="1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</row>
    <row r="157" spans="1:25" hidden="1">
      <c r="A157" s="222"/>
      <c r="B157" s="222"/>
      <c r="C157" s="222" t="s">
        <v>242</v>
      </c>
      <c r="D157" s="222" t="s">
        <v>819</v>
      </c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 t="s">
        <v>241</v>
      </c>
      <c r="Y157" s="222" t="s">
        <v>243</v>
      </c>
    </row>
    <row r="158" spans="1:25" ht="15.75" hidden="1" customHeight="1">
      <c r="A158" s="222"/>
      <c r="B158" s="222"/>
      <c r="C158" s="222" t="s">
        <v>461</v>
      </c>
      <c r="D158" s="129" t="s">
        <v>1775</v>
      </c>
      <c r="E158" s="133" t="str">
        <f>StartUp!G8</f>
        <v>01-Jul-2015</v>
      </c>
      <c r="F158" s="133" t="str">
        <f>StartUp!G8</f>
        <v>01-Jul-2015</v>
      </c>
      <c r="G158" s="133" t="str">
        <f>StartUp!G8</f>
        <v>01-Jul-2015</v>
      </c>
      <c r="H158" s="133" t="str">
        <f>StartUp!G8</f>
        <v>01-Jul-2015</v>
      </c>
      <c r="I158" s="133" t="str">
        <f>StartUp!G10</f>
        <v>01-Apr-2015</v>
      </c>
      <c r="J158" s="133" t="str">
        <f>StartUp!G10</f>
        <v>01-Apr-2015</v>
      </c>
      <c r="K158" s="133" t="str">
        <f>StartUp!G10</f>
        <v>01-Apr-2015</v>
      </c>
      <c r="L158" s="133" t="str">
        <f>StartUp!G10</f>
        <v>01-Apr-2015</v>
      </c>
      <c r="M158" s="133" t="str">
        <f>StartUp!G10</f>
        <v>01-Apr-2015</v>
      </c>
      <c r="N158" s="133" t="str">
        <f>StartUp!G10</f>
        <v>01-Apr-2015</v>
      </c>
      <c r="O158" s="133" t="str">
        <f>StartUp!G10</f>
        <v>01-Apr-2015</v>
      </c>
      <c r="P158" s="133" t="str">
        <f>StartUp!G10</f>
        <v>01-Apr-2015</v>
      </c>
      <c r="Q158" s="133" t="str">
        <f>StartUp!G8</f>
        <v>01-Jul-2015</v>
      </c>
      <c r="R158" s="133" t="str">
        <f>StartUp!G8</f>
        <v>01-Jul-2015</v>
      </c>
      <c r="S158" s="133" t="str">
        <f>StartUp!G8</f>
        <v>01-Jul-2015</v>
      </c>
      <c r="T158" s="133" t="str">
        <f>StartUp!G10</f>
        <v>01-Apr-2015</v>
      </c>
      <c r="U158" s="133" t="str">
        <f>StartUp!G10</f>
        <v>01-Apr-2015</v>
      </c>
      <c r="V158" s="133" t="str">
        <f>StartUp!G8</f>
        <v>01-Jul-2015</v>
      </c>
      <c r="W158" s="133" t="str">
        <f>StartUp!G10</f>
        <v>01-Apr-2015</v>
      </c>
      <c r="X158" s="127"/>
      <c r="Y158" s="222"/>
    </row>
    <row r="159" spans="1:25" ht="15" hidden="1" customHeight="1">
      <c r="A159" s="222"/>
      <c r="B159" s="222"/>
      <c r="C159" s="222" t="s">
        <v>460</v>
      </c>
      <c r="D159" s="129" t="s">
        <v>1776</v>
      </c>
      <c r="E159" s="133">
        <f>StartUp!G9</f>
        <v>0</v>
      </c>
      <c r="F159" s="133">
        <f>StartUp!G9</f>
        <v>0</v>
      </c>
      <c r="G159" s="133">
        <f>StartUp!G9</f>
        <v>0</v>
      </c>
      <c r="H159" s="133">
        <f>StartUp!G9</f>
        <v>0</v>
      </c>
      <c r="I159" s="133">
        <f>StartUp!G9</f>
        <v>0</v>
      </c>
      <c r="J159" s="133">
        <f>StartUp!G9</f>
        <v>0</v>
      </c>
      <c r="K159" s="133">
        <f>StartUp!G9</f>
        <v>0</v>
      </c>
      <c r="L159" s="133">
        <f>StartUp!G9</f>
        <v>0</v>
      </c>
      <c r="M159" s="133">
        <f>StartUp!G9</f>
        <v>0</v>
      </c>
      <c r="N159" s="133">
        <f>StartUp!G9</f>
        <v>0</v>
      </c>
      <c r="O159" s="133">
        <f>StartUp!G9</f>
        <v>0</v>
      </c>
      <c r="P159" s="133">
        <f>StartUp!G9</f>
        <v>0</v>
      </c>
      <c r="Q159" s="133">
        <f>StartUp!G9</f>
        <v>0</v>
      </c>
      <c r="R159" s="133">
        <f>StartUp!G9</f>
        <v>0</v>
      </c>
      <c r="S159" s="133">
        <f>StartUp!G9</f>
        <v>0</v>
      </c>
      <c r="T159" s="133">
        <f>StartUp!G9</f>
        <v>0</v>
      </c>
      <c r="U159" s="133">
        <f>StartUp!G9</f>
        <v>0</v>
      </c>
      <c r="V159" s="133">
        <f>StartUp!G9</f>
        <v>0</v>
      </c>
      <c r="W159" s="133">
        <f>StartUp!G9</f>
        <v>0</v>
      </c>
      <c r="X159" s="127"/>
      <c r="Y159" s="222"/>
    </row>
    <row r="160" spans="1:25" hidden="1">
      <c r="A160" s="222"/>
      <c r="B160" s="222"/>
      <c r="C160" s="222" t="s">
        <v>241</v>
      </c>
      <c r="Y160" s="222"/>
    </row>
    <row r="161" spans="1:25">
      <c r="A161" s="222"/>
      <c r="B161" s="222" t="s">
        <v>179</v>
      </c>
      <c r="C161" s="222"/>
      <c r="D161" s="12" t="s">
        <v>178</v>
      </c>
      <c r="E161" s="62">
        <f>E15+E18+E24+E27+E33+E34+E35+E36+E37+E42+E43+E44+E45+E48+E51+E52+E53+E54+E127</f>
        <v>0</v>
      </c>
      <c r="F161" s="62">
        <f>F15+F18+F24+F27+F33+F34+F35+F36+F37+F42+F43+F44+F45+F48+F51+F52+F53+F54+F127</f>
        <v>0</v>
      </c>
      <c r="G161" s="68">
        <f>E161+F161</f>
        <v>0</v>
      </c>
      <c r="H161" s="62">
        <f t="shared" ref="H161:O161" si="41">H15+H18+H24+H27+H33+H34+H35+H36+H37+H42+H43+H44+H45+H48+H51+H52+H53+H54+H127</f>
        <v>0</v>
      </c>
      <c r="I161" s="62">
        <f t="shared" si="41"/>
        <v>0</v>
      </c>
      <c r="J161" s="62">
        <f t="shared" si="41"/>
        <v>0</v>
      </c>
      <c r="K161" s="62">
        <f t="shared" si="41"/>
        <v>0</v>
      </c>
      <c r="L161" s="62">
        <f t="shared" si="41"/>
        <v>0</v>
      </c>
      <c r="M161" s="62">
        <f t="shared" si="41"/>
        <v>0</v>
      </c>
      <c r="N161" s="62">
        <f t="shared" si="41"/>
        <v>0</v>
      </c>
      <c r="O161" s="62">
        <f t="shared" si="41"/>
        <v>0</v>
      </c>
      <c r="P161" s="68">
        <f>J161+K161-L161-M161-N161+O161</f>
        <v>0</v>
      </c>
      <c r="Q161" s="62">
        <f t="shared" ref="Q161:W161" si="42">Q15+Q18+Q24+Q27+Q33+Q34+Q35+Q36+Q37+Q42+Q43+Q44+Q45+Q48+Q51+Q52+Q53+Q54+Q127</f>
        <v>0</v>
      </c>
      <c r="R161" s="62">
        <f t="shared" si="42"/>
        <v>0</v>
      </c>
      <c r="S161" s="62">
        <f t="shared" si="42"/>
        <v>0</v>
      </c>
      <c r="T161" s="62">
        <f t="shared" si="42"/>
        <v>0</v>
      </c>
      <c r="U161" s="62">
        <f t="shared" si="42"/>
        <v>0</v>
      </c>
      <c r="V161" s="62">
        <f t="shared" si="42"/>
        <v>0</v>
      </c>
      <c r="W161" s="62">
        <f t="shared" si="42"/>
        <v>0</v>
      </c>
      <c r="Y161" s="222"/>
    </row>
    <row r="162" spans="1:25">
      <c r="A162" s="222"/>
      <c r="B162" s="222" t="s">
        <v>180</v>
      </c>
      <c r="C162" s="222"/>
      <c r="D162" s="12" t="s">
        <v>411</v>
      </c>
      <c r="E162" s="61"/>
      <c r="F162" s="61"/>
      <c r="G162" s="68">
        <f>E162+F162</f>
        <v>0</v>
      </c>
      <c r="H162" s="61"/>
      <c r="I162" s="61"/>
      <c r="J162" s="61"/>
      <c r="K162" s="61"/>
      <c r="L162" s="61"/>
      <c r="M162" s="61"/>
      <c r="N162" s="61"/>
      <c r="O162" s="61"/>
      <c r="P162" s="68">
        <f>J162+K162-L162-M162-N162+O162</f>
        <v>0</v>
      </c>
      <c r="Q162" s="61"/>
      <c r="R162" s="61"/>
      <c r="S162" s="61"/>
      <c r="T162" s="61"/>
      <c r="U162" s="61"/>
      <c r="V162" s="61"/>
      <c r="W162" s="61"/>
      <c r="Y162" s="222"/>
    </row>
    <row r="163" spans="1:25">
      <c r="A163" s="222"/>
      <c r="B163" s="222" t="s">
        <v>181</v>
      </c>
      <c r="C163" s="222"/>
      <c r="D163" s="12" t="s">
        <v>2102</v>
      </c>
      <c r="E163" s="62">
        <f>E161+E162</f>
        <v>0</v>
      </c>
      <c r="F163" s="62">
        <f>F161+F162</f>
        <v>0</v>
      </c>
      <c r="G163" s="68">
        <f>E163+F163</f>
        <v>0</v>
      </c>
      <c r="H163" s="62">
        <f t="shared" ref="H163:O163" si="43">H161+H162</f>
        <v>0</v>
      </c>
      <c r="I163" s="62">
        <f t="shared" si="43"/>
        <v>0</v>
      </c>
      <c r="J163" s="62">
        <f t="shared" si="43"/>
        <v>0</v>
      </c>
      <c r="K163" s="62">
        <f t="shared" si="43"/>
        <v>0</v>
      </c>
      <c r="L163" s="62">
        <f t="shared" si="43"/>
        <v>0</v>
      </c>
      <c r="M163" s="62">
        <f t="shared" si="43"/>
        <v>0</v>
      </c>
      <c r="N163" s="62">
        <f t="shared" si="43"/>
        <v>0</v>
      </c>
      <c r="O163" s="62">
        <f t="shared" si="43"/>
        <v>0</v>
      </c>
      <c r="P163" s="68">
        <f>J163+K163-L163-M163-N163+O163</f>
        <v>0</v>
      </c>
      <c r="Q163" s="62">
        <f t="shared" ref="Q163:W163" si="44">Q161+Q162</f>
        <v>0</v>
      </c>
      <c r="R163" s="62">
        <f t="shared" si="44"/>
        <v>0</v>
      </c>
      <c r="S163" s="62">
        <f t="shared" si="44"/>
        <v>0</v>
      </c>
      <c r="T163" s="62">
        <f t="shared" si="44"/>
        <v>0</v>
      </c>
      <c r="U163" s="62">
        <f t="shared" si="44"/>
        <v>0</v>
      </c>
      <c r="V163" s="62">
        <f t="shared" si="44"/>
        <v>0</v>
      </c>
      <c r="W163" s="62">
        <f t="shared" si="44"/>
        <v>0</v>
      </c>
      <c r="Y163" s="222"/>
    </row>
    <row r="164" spans="1:25">
      <c r="A164" s="222"/>
      <c r="B164" s="222"/>
      <c r="C164" s="222" t="s">
        <v>241</v>
      </c>
      <c r="Y164" s="222"/>
    </row>
    <row r="165" spans="1:25">
      <c r="A165" s="222"/>
      <c r="B165" s="222"/>
      <c r="C165" s="222" t="s">
        <v>244</v>
      </c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 t="s">
        <v>245</v>
      </c>
    </row>
  </sheetData>
  <mergeCells count="3">
    <mergeCell ref="D1:K1"/>
    <mergeCell ref="D11:D12"/>
    <mergeCell ref="E11:W11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Q163:W163 H163:O163 E163:F163 P162:P163 G162:G163 E161:W161 P143 G143 E127:W127 P113 G113 Q100:W100 H100:O100 E100:F100 Q90:W90 H90:O90 E90:F90 Q86:W86 H86:O86 E86:F86 Q78:W78 H78:O78 E78:F78 Q71:W71 H71:O71 E71:F71 Q67:W67 H67:O67 E67:F67 Q62:W63 H62:O63 E62:F63 Q54:W55 H54:O55 E54:F55 Q48:W48 H48:O48 E48:F48 Q45:W45 H45:O45 E45:F45 Q27:W27 H27:O27 E27:F27 Q24:W24 H24:O24 E24:F24 Q18:W18 H18:O18 E18:F18 P15:P100 G16:G100 E15:O15 Q15:W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:F17 E19:F23 H16:O17 H19:O23 Q16:W17 Q19:W23 E25:F26 H25:O26 Q25:W26 Q162:W162 E28:F44 H28:O44 E46:F47 H46:O47 Q46:W47 E49:F53 H49:O53 Q49:W53 E56:F61 H56:O61 Q56:W61 E64:F66 E68:F70 H68:O70 H64:O66 Q64:W66 Q68:W70 E72:F77 H72:O77 Q72:W77 E79:F85 H79:O85 Q79:W85 E87:F89 H87:O89 Q87:W89 E91:F99 H91:O99 Q91:W99 E113:F113 H113:O113 Q113:W113 E143:F143 H143:O143 Q143:W143 E162:F162 H162:O162 Q28:W44">
      <formula1>-99999999999999900</formula1>
      <formula2>99999999999999900</formula2>
    </dataValidation>
  </dataValidations>
  <hyperlinks>
    <hyperlink ref="E4" location="Navigation!A1" display="Back To Navigation Page"/>
    <hyperlink ref="P6" r:id="rId1"/>
    <hyperlink ref="P107" r:id="rId2"/>
  </hyperlinks>
  <pageMargins left="0.7" right="0.7" top="0.75" bottom="0.75" header="0.3" footer="0.3"/>
  <pageSetup orientation="portrait" r:id="rId3"/>
  <ignoredErrors>
    <ignoredError sqref="G15 G18 G24 G27 G45 G48 G54:G55 G62:G63 G67 G71 G78 G86 G90 G100 G127 G161 G163 G37" formula="1"/>
    <ignoredError sqref="E37" unlockedFormula="1"/>
  </ignoredErrors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O65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37.7109375" customWidth="1"/>
    <col min="5" max="5" width="38.5703125" customWidth="1"/>
    <col min="6" max="13" width="28.7109375" customWidth="1"/>
  </cols>
  <sheetData>
    <row r="1" spans="1:15" ht="27.95" customHeight="1">
      <c r="A1" s="13" t="s">
        <v>1697</v>
      </c>
      <c r="D1" s="225" t="s">
        <v>2359</v>
      </c>
      <c r="E1" s="225"/>
      <c r="F1" s="225"/>
      <c r="G1" s="225"/>
      <c r="H1" s="225"/>
      <c r="I1" s="225"/>
      <c r="J1" s="225"/>
      <c r="K1" s="225"/>
    </row>
    <row r="4" spans="1:15">
      <c r="F4" s="175" t="s">
        <v>1256</v>
      </c>
    </row>
    <row r="5" spans="1:15">
      <c r="A5" s="222"/>
      <c r="B5" s="222"/>
      <c r="C5" s="222" t="s">
        <v>1698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1:15">
      <c r="A6" s="222"/>
      <c r="B6" s="222"/>
      <c r="C6" s="222"/>
      <c r="D6" s="222"/>
      <c r="E6" s="222"/>
      <c r="F6" s="222" t="s">
        <v>1541</v>
      </c>
      <c r="G6" s="222" t="s">
        <v>1541</v>
      </c>
      <c r="H6" s="222" t="s">
        <v>1541</v>
      </c>
      <c r="I6" s="222" t="s">
        <v>1541</v>
      </c>
      <c r="J6" s="222" t="s">
        <v>1541</v>
      </c>
      <c r="K6" s="222" t="s">
        <v>1541</v>
      </c>
      <c r="L6" s="222" t="s">
        <v>1542</v>
      </c>
      <c r="M6" s="222" t="s">
        <v>1543</v>
      </c>
      <c r="N6" s="222"/>
      <c r="O6" s="222"/>
    </row>
    <row r="7" spans="1:15">
      <c r="A7" s="222"/>
      <c r="B7" s="222"/>
      <c r="C7" s="222"/>
      <c r="D7" s="222"/>
      <c r="E7" s="222"/>
      <c r="F7" s="222" t="s">
        <v>1324</v>
      </c>
      <c r="G7" s="222" t="s">
        <v>1325</v>
      </c>
      <c r="H7" s="222" t="s">
        <v>1326</v>
      </c>
      <c r="I7" s="222" t="s">
        <v>270</v>
      </c>
      <c r="J7" s="222" t="s">
        <v>1544</v>
      </c>
      <c r="K7" s="222" t="s">
        <v>1545</v>
      </c>
      <c r="L7" s="222"/>
      <c r="M7" s="222"/>
      <c r="N7" s="222"/>
      <c r="O7" s="222"/>
    </row>
    <row r="8" spans="1:15">
      <c r="A8" s="222"/>
      <c r="B8" s="222"/>
      <c r="C8" s="222" t="s">
        <v>242</v>
      </c>
      <c r="D8" s="222" t="s">
        <v>819</v>
      </c>
      <c r="E8" s="222" t="s">
        <v>819</v>
      </c>
      <c r="F8" s="222"/>
      <c r="G8" s="222"/>
      <c r="H8" s="222"/>
      <c r="I8" s="222"/>
      <c r="J8" s="222"/>
      <c r="K8" s="222"/>
      <c r="L8" s="222"/>
      <c r="M8" s="149"/>
      <c r="N8" s="222" t="s">
        <v>241</v>
      </c>
      <c r="O8" s="222" t="s">
        <v>243</v>
      </c>
    </row>
    <row r="9" spans="1:15">
      <c r="A9" s="222"/>
      <c r="B9" s="222"/>
      <c r="C9" s="222" t="s">
        <v>819</v>
      </c>
      <c r="D9" s="305" t="s">
        <v>379</v>
      </c>
      <c r="E9" s="305" t="s">
        <v>1472</v>
      </c>
      <c r="F9" s="271" t="s">
        <v>1991</v>
      </c>
      <c r="G9" s="234"/>
      <c r="H9" s="234"/>
      <c r="I9" s="234"/>
      <c r="J9" s="234"/>
      <c r="K9" s="234"/>
      <c r="L9" s="234"/>
      <c r="M9" s="272"/>
      <c r="N9" s="109"/>
      <c r="O9" s="222"/>
    </row>
    <row r="10" spans="1:15" ht="41.25" customHeight="1">
      <c r="A10" s="222"/>
      <c r="B10" s="222"/>
      <c r="C10" s="219" t="s">
        <v>819</v>
      </c>
      <c r="D10" s="305"/>
      <c r="E10" s="305"/>
      <c r="F10" s="302" t="s">
        <v>1427</v>
      </c>
      <c r="G10" s="304"/>
      <c r="H10" s="302" t="s">
        <v>1428</v>
      </c>
      <c r="I10" s="304"/>
      <c r="J10" s="302" t="s">
        <v>1429</v>
      </c>
      <c r="K10" s="304"/>
      <c r="L10" s="269" t="s">
        <v>1425</v>
      </c>
      <c r="M10" s="305" t="s">
        <v>1426</v>
      </c>
      <c r="O10" s="222"/>
    </row>
    <row r="11" spans="1:15" ht="33.75" customHeight="1">
      <c r="A11" s="222"/>
      <c r="B11" s="222"/>
      <c r="C11" s="219" t="s">
        <v>819</v>
      </c>
      <c r="D11" s="305"/>
      <c r="E11" s="305"/>
      <c r="F11" s="17" t="s">
        <v>1699</v>
      </c>
      <c r="G11" s="17" t="s">
        <v>1700</v>
      </c>
      <c r="H11" s="17" t="s">
        <v>1701</v>
      </c>
      <c r="I11" s="17" t="s">
        <v>1702</v>
      </c>
      <c r="J11" s="17" t="s">
        <v>1699</v>
      </c>
      <c r="K11" s="17" t="s">
        <v>1700</v>
      </c>
      <c r="L11" s="270"/>
      <c r="M11" s="305"/>
      <c r="O11" s="222"/>
    </row>
    <row r="12" spans="1:15" hidden="1">
      <c r="A12" s="222"/>
      <c r="B12" s="222"/>
      <c r="C12" s="222" t="s">
        <v>241</v>
      </c>
      <c r="O12" s="222"/>
    </row>
    <row r="13" spans="1:15" s="25" customFormat="1">
      <c r="A13" s="222"/>
      <c r="B13" s="222" t="s">
        <v>1328</v>
      </c>
      <c r="C13" s="222"/>
      <c r="D13" s="269" t="s">
        <v>1532</v>
      </c>
      <c r="E13" s="35" t="s">
        <v>759</v>
      </c>
      <c r="F13" s="61"/>
      <c r="G13" s="61"/>
      <c r="H13" s="61"/>
      <c r="I13" s="61"/>
      <c r="J13" s="61"/>
      <c r="K13" s="61"/>
      <c r="L13" s="61"/>
      <c r="M13" s="61"/>
      <c r="O13" s="222"/>
    </row>
    <row r="14" spans="1:15" s="25" customFormat="1">
      <c r="A14" s="222"/>
      <c r="B14" s="222" t="s">
        <v>1823</v>
      </c>
      <c r="C14" s="222"/>
      <c r="D14" s="278"/>
      <c r="E14" s="35" t="s">
        <v>55</v>
      </c>
      <c r="F14" s="61"/>
      <c r="G14" s="61"/>
      <c r="H14" s="61"/>
      <c r="I14" s="61"/>
      <c r="J14" s="61"/>
      <c r="K14" s="61"/>
      <c r="L14" s="61"/>
      <c r="M14" s="61"/>
      <c r="O14" s="222"/>
    </row>
    <row r="15" spans="1:15" s="25" customFormat="1">
      <c r="A15" s="222"/>
      <c r="B15" s="222" t="s">
        <v>1209</v>
      </c>
      <c r="C15" s="222"/>
      <c r="D15" s="278"/>
      <c r="E15" s="35" t="s">
        <v>56</v>
      </c>
      <c r="F15" s="61"/>
      <c r="G15" s="61"/>
      <c r="H15" s="61"/>
      <c r="I15" s="61"/>
      <c r="J15" s="61"/>
      <c r="K15" s="61"/>
      <c r="L15" s="61"/>
      <c r="M15" s="61"/>
      <c r="O15" s="222"/>
    </row>
    <row r="16" spans="1:15" s="25" customFormat="1">
      <c r="A16" s="222"/>
      <c r="B16" s="222" t="s">
        <v>63</v>
      </c>
      <c r="C16" s="222"/>
      <c r="D16" s="278"/>
      <c r="E16" s="35" t="s">
        <v>57</v>
      </c>
      <c r="F16" s="61"/>
      <c r="G16" s="61"/>
      <c r="H16" s="61"/>
      <c r="I16" s="61"/>
      <c r="J16" s="61"/>
      <c r="K16" s="61"/>
      <c r="L16" s="61"/>
      <c r="M16" s="61"/>
      <c r="O16" s="222"/>
    </row>
    <row r="17" spans="1:15" s="25" customFormat="1">
      <c r="A17" s="222"/>
      <c r="B17" s="222" t="s">
        <v>64</v>
      </c>
      <c r="C17" s="222"/>
      <c r="D17" s="278"/>
      <c r="E17" s="35" t="s">
        <v>58</v>
      </c>
      <c r="F17" s="61"/>
      <c r="G17" s="61"/>
      <c r="H17" s="61"/>
      <c r="I17" s="61"/>
      <c r="J17" s="61"/>
      <c r="K17" s="61"/>
      <c r="L17" s="61"/>
      <c r="M17" s="61"/>
      <c r="O17" s="222"/>
    </row>
    <row r="18" spans="1:15" s="25" customFormat="1">
      <c r="A18" s="222"/>
      <c r="B18" s="222" t="s">
        <v>65</v>
      </c>
      <c r="C18" s="222"/>
      <c r="D18" s="278"/>
      <c r="E18" s="35" t="s">
        <v>59</v>
      </c>
      <c r="F18" s="61"/>
      <c r="G18" s="61"/>
      <c r="H18" s="61"/>
      <c r="I18" s="61"/>
      <c r="J18" s="61"/>
      <c r="K18" s="61"/>
      <c r="L18" s="61"/>
      <c r="M18" s="61"/>
      <c r="O18" s="222"/>
    </row>
    <row r="19" spans="1:15" s="25" customFormat="1">
      <c r="A19" s="222"/>
      <c r="B19" s="222" t="s">
        <v>422</v>
      </c>
      <c r="C19" s="222"/>
      <c r="D19" s="278"/>
      <c r="E19" s="35" t="s">
        <v>60</v>
      </c>
      <c r="F19" s="61"/>
      <c r="G19" s="61"/>
      <c r="H19" s="61"/>
      <c r="I19" s="61"/>
      <c r="J19" s="61"/>
      <c r="K19" s="61"/>
      <c r="L19" s="61"/>
      <c r="M19" s="61"/>
      <c r="O19" s="222"/>
    </row>
    <row r="20" spans="1:15">
      <c r="A20" s="222"/>
      <c r="B20" s="222" t="s">
        <v>423</v>
      </c>
      <c r="C20" s="222"/>
      <c r="D20" s="278"/>
      <c r="E20" s="14" t="s">
        <v>61</v>
      </c>
      <c r="F20" s="61"/>
      <c r="G20" s="61"/>
      <c r="H20" s="61"/>
      <c r="I20" s="61"/>
      <c r="J20" s="61"/>
      <c r="K20" s="61"/>
      <c r="L20" s="61"/>
      <c r="M20" s="61"/>
      <c r="O20" s="222"/>
    </row>
    <row r="21" spans="1:15">
      <c r="A21" s="222"/>
      <c r="B21" s="222" t="s">
        <v>1221</v>
      </c>
      <c r="C21" s="222"/>
      <c r="D21" s="270"/>
      <c r="E21" s="12" t="s">
        <v>62</v>
      </c>
      <c r="F21" s="62">
        <f>F13+F14+F15+F16+F17+F18+F19+F20</f>
        <v>0</v>
      </c>
      <c r="G21" s="62">
        <f t="shared" ref="G21:M21" si="0">G13+G14+G15+G16+G17+G18+G19+G20</f>
        <v>0</v>
      </c>
      <c r="H21" s="62">
        <f t="shared" si="0"/>
        <v>0</v>
      </c>
      <c r="I21" s="62">
        <f t="shared" si="0"/>
        <v>0</v>
      </c>
      <c r="J21" s="62">
        <f t="shared" si="0"/>
        <v>0</v>
      </c>
      <c r="K21" s="62">
        <f t="shared" si="0"/>
        <v>0</v>
      </c>
      <c r="L21" s="62">
        <f t="shared" si="0"/>
        <v>0</v>
      </c>
      <c r="M21" s="62">
        <f t="shared" si="0"/>
        <v>0</v>
      </c>
      <c r="O21" s="222"/>
    </row>
    <row r="22" spans="1:15">
      <c r="A22" s="222"/>
      <c r="B22" s="222" t="s">
        <v>1222</v>
      </c>
      <c r="C22" s="222"/>
      <c r="D22" s="269" t="s">
        <v>1534</v>
      </c>
      <c r="E22" s="14" t="s">
        <v>759</v>
      </c>
      <c r="F22" s="61"/>
      <c r="G22" s="61"/>
      <c r="H22" s="61"/>
      <c r="I22" s="61"/>
      <c r="J22" s="61"/>
      <c r="K22" s="61"/>
      <c r="L22" s="61"/>
      <c r="M22" s="61"/>
      <c r="O22" s="222"/>
    </row>
    <row r="23" spans="1:15">
      <c r="A23" s="222"/>
      <c r="B23" s="222" t="s">
        <v>1223</v>
      </c>
      <c r="C23" s="222"/>
      <c r="D23" s="278"/>
      <c r="E23" s="14" t="s">
        <v>55</v>
      </c>
      <c r="F23" s="61"/>
      <c r="G23" s="61"/>
      <c r="H23" s="61"/>
      <c r="I23" s="61"/>
      <c r="J23" s="61"/>
      <c r="K23" s="61"/>
      <c r="L23" s="61"/>
      <c r="M23" s="61"/>
      <c r="O23" s="222"/>
    </row>
    <row r="24" spans="1:15">
      <c r="A24" s="222"/>
      <c r="B24" s="222" t="s">
        <v>1825</v>
      </c>
      <c r="C24" s="222"/>
      <c r="D24" s="278"/>
      <c r="E24" s="14" t="s">
        <v>56</v>
      </c>
      <c r="F24" s="61"/>
      <c r="G24" s="61"/>
      <c r="H24" s="61"/>
      <c r="I24" s="61"/>
      <c r="J24" s="61"/>
      <c r="K24" s="61"/>
      <c r="L24" s="61"/>
      <c r="M24" s="61"/>
      <c r="O24" s="222"/>
    </row>
    <row r="25" spans="1:15">
      <c r="A25" s="222"/>
      <c r="B25" s="222" t="s">
        <v>1826</v>
      </c>
      <c r="C25" s="222"/>
      <c r="D25" s="278"/>
      <c r="E25" s="14" t="s">
        <v>57</v>
      </c>
      <c r="F25" s="61"/>
      <c r="G25" s="61"/>
      <c r="H25" s="61"/>
      <c r="I25" s="61"/>
      <c r="J25" s="61"/>
      <c r="K25" s="61"/>
      <c r="L25" s="61"/>
      <c r="M25" s="61"/>
      <c r="O25" s="222"/>
    </row>
    <row r="26" spans="1:15">
      <c r="A26" s="222"/>
      <c r="B26" s="222" t="s">
        <v>1874</v>
      </c>
      <c r="C26" s="222"/>
      <c r="D26" s="278"/>
      <c r="E26" s="14" t="s">
        <v>58</v>
      </c>
      <c r="F26" s="61"/>
      <c r="G26" s="61"/>
      <c r="H26" s="61"/>
      <c r="I26" s="61"/>
      <c r="J26" s="61"/>
      <c r="K26" s="61"/>
      <c r="L26" s="61"/>
      <c r="M26" s="61"/>
      <c r="O26" s="222"/>
    </row>
    <row r="27" spans="1:15">
      <c r="A27" s="222"/>
      <c r="B27" s="222" t="s">
        <v>1881</v>
      </c>
      <c r="C27" s="222"/>
      <c r="D27" s="278"/>
      <c r="E27" s="14" t="s">
        <v>59</v>
      </c>
      <c r="F27" s="61"/>
      <c r="G27" s="61"/>
      <c r="H27" s="61"/>
      <c r="I27" s="61"/>
      <c r="J27" s="61"/>
      <c r="K27" s="61"/>
      <c r="L27" s="61"/>
      <c r="M27" s="61"/>
      <c r="O27" s="222"/>
    </row>
    <row r="28" spans="1:15">
      <c r="A28" s="222"/>
      <c r="B28" s="222" t="s">
        <v>448</v>
      </c>
      <c r="C28" s="222"/>
      <c r="D28" s="278"/>
      <c r="E28" s="14" t="s">
        <v>60</v>
      </c>
      <c r="F28" s="61"/>
      <c r="G28" s="61"/>
      <c r="H28" s="61"/>
      <c r="I28" s="61"/>
      <c r="J28" s="61"/>
      <c r="K28" s="61"/>
      <c r="L28" s="61"/>
      <c r="M28" s="61"/>
      <c r="O28" s="222"/>
    </row>
    <row r="29" spans="1:15">
      <c r="A29" s="222"/>
      <c r="B29" s="222" t="s">
        <v>449</v>
      </c>
      <c r="C29" s="222"/>
      <c r="D29" s="278"/>
      <c r="E29" s="14" t="s">
        <v>61</v>
      </c>
      <c r="F29" s="61"/>
      <c r="G29" s="61"/>
      <c r="H29" s="61"/>
      <c r="I29" s="61"/>
      <c r="J29" s="61"/>
      <c r="K29" s="61"/>
      <c r="L29" s="61"/>
      <c r="M29" s="61"/>
      <c r="O29" s="222"/>
    </row>
    <row r="30" spans="1:15">
      <c r="A30" s="222"/>
      <c r="B30" s="222" t="s">
        <v>41</v>
      </c>
      <c r="C30" s="222"/>
      <c r="D30" s="270"/>
      <c r="E30" s="12" t="s">
        <v>1533</v>
      </c>
      <c r="F30" s="62">
        <f>F22+F23+F24+F25+F26+F27+F28+F29</f>
        <v>0</v>
      </c>
      <c r="G30" s="62">
        <f t="shared" ref="G30:M30" si="1">G22+G23+G24+G25+G26+G27+G28+G29</f>
        <v>0</v>
      </c>
      <c r="H30" s="62">
        <f t="shared" si="1"/>
        <v>0</v>
      </c>
      <c r="I30" s="62">
        <f t="shared" si="1"/>
        <v>0</v>
      </c>
      <c r="J30" s="62">
        <f t="shared" si="1"/>
        <v>0</v>
      </c>
      <c r="K30" s="62">
        <f t="shared" si="1"/>
        <v>0</v>
      </c>
      <c r="L30" s="62">
        <f t="shared" si="1"/>
        <v>0</v>
      </c>
      <c r="M30" s="62">
        <f t="shared" si="1"/>
        <v>0</v>
      </c>
      <c r="O30" s="222"/>
    </row>
    <row r="31" spans="1:15">
      <c r="A31" s="222"/>
      <c r="B31" s="222" t="s">
        <v>42</v>
      </c>
      <c r="C31" s="222"/>
      <c r="D31" s="269" t="s">
        <v>1538</v>
      </c>
      <c r="E31" s="14" t="s">
        <v>1535</v>
      </c>
      <c r="F31" s="61"/>
      <c r="G31" s="61"/>
      <c r="H31" s="61"/>
      <c r="I31" s="61"/>
      <c r="J31" s="61"/>
      <c r="K31" s="61"/>
      <c r="L31" s="61"/>
      <c r="M31" s="61"/>
      <c r="O31" s="222"/>
    </row>
    <row r="32" spans="1:15">
      <c r="A32" s="222"/>
      <c r="B32" s="222" t="s">
        <v>43</v>
      </c>
      <c r="C32" s="222"/>
      <c r="D32" s="278"/>
      <c r="E32" s="14" t="s">
        <v>1536</v>
      </c>
      <c r="F32" s="61"/>
      <c r="G32" s="61"/>
      <c r="H32" s="61"/>
      <c r="I32" s="61"/>
      <c r="J32" s="61"/>
      <c r="K32" s="61"/>
      <c r="L32" s="61"/>
      <c r="M32" s="61"/>
      <c r="O32" s="222"/>
    </row>
    <row r="33" spans="1:15">
      <c r="A33" s="222"/>
      <c r="B33" s="222" t="s">
        <v>44</v>
      </c>
      <c r="C33" s="222"/>
      <c r="D33" s="270"/>
      <c r="E33" s="12" t="s">
        <v>1537</v>
      </c>
      <c r="F33" s="62">
        <f>F31+F32</f>
        <v>0</v>
      </c>
      <c r="G33" s="62">
        <f t="shared" ref="G33:M33" si="2">G31+G32</f>
        <v>0</v>
      </c>
      <c r="H33" s="62">
        <f t="shared" si="2"/>
        <v>0</v>
      </c>
      <c r="I33" s="62">
        <f t="shared" si="2"/>
        <v>0</v>
      </c>
      <c r="J33" s="62">
        <f t="shared" si="2"/>
        <v>0</v>
      </c>
      <c r="K33" s="62">
        <f t="shared" si="2"/>
        <v>0</v>
      </c>
      <c r="L33" s="62">
        <f t="shared" si="2"/>
        <v>0</v>
      </c>
      <c r="M33" s="62">
        <f t="shared" si="2"/>
        <v>0</v>
      </c>
      <c r="O33" s="222"/>
    </row>
    <row r="34" spans="1:15">
      <c r="A34" s="222"/>
      <c r="B34" s="222" t="s">
        <v>811</v>
      </c>
      <c r="C34" s="222"/>
      <c r="D34" s="269" t="s">
        <v>1539</v>
      </c>
      <c r="E34" s="14" t="s">
        <v>1535</v>
      </c>
      <c r="F34" s="61"/>
      <c r="G34" s="61"/>
      <c r="H34" s="61"/>
      <c r="I34" s="61"/>
      <c r="J34" s="61"/>
      <c r="K34" s="61"/>
      <c r="L34" s="61"/>
      <c r="M34" s="61"/>
      <c r="O34" s="222"/>
    </row>
    <row r="35" spans="1:15">
      <c r="A35" s="222"/>
      <c r="B35" s="222" t="s">
        <v>1024</v>
      </c>
      <c r="C35" s="222"/>
      <c r="D35" s="278"/>
      <c r="E35" s="14" t="s">
        <v>1536</v>
      </c>
      <c r="F35" s="61"/>
      <c r="G35" s="61"/>
      <c r="H35" s="61"/>
      <c r="I35" s="61"/>
      <c r="J35" s="61"/>
      <c r="K35" s="61"/>
      <c r="L35" s="61"/>
      <c r="M35" s="61"/>
      <c r="O35" s="222"/>
    </row>
    <row r="36" spans="1:15">
      <c r="A36" s="222"/>
      <c r="B36" s="222" t="s">
        <v>1982</v>
      </c>
      <c r="C36" s="222"/>
      <c r="D36" s="270"/>
      <c r="E36" s="78" t="s">
        <v>252</v>
      </c>
      <c r="F36" s="62">
        <f>F34+F35</f>
        <v>0</v>
      </c>
      <c r="G36" s="62">
        <f t="shared" ref="G36:M36" si="3">G34+G35</f>
        <v>0</v>
      </c>
      <c r="H36" s="62">
        <f t="shared" si="3"/>
        <v>0</v>
      </c>
      <c r="I36" s="62">
        <f t="shared" si="3"/>
        <v>0</v>
      </c>
      <c r="J36" s="62">
        <f t="shared" si="3"/>
        <v>0</v>
      </c>
      <c r="K36" s="62">
        <f t="shared" si="3"/>
        <v>0</v>
      </c>
      <c r="L36" s="62">
        <f t="shared" si="3"/>
        <v>0</v>
      </c>
      <c r="M36" s="62">
        <f t="shared" si="3"/>
        <v>0</v>
      </c>
      <c r="O36" s="222"/>
    </row>
    <row r="37" spans="1:15">
      <c r="A37" s="222"/>
      <c r="B37" s="222" t="s">
        <v>2109</v>
      </c>
      <c r="C37" s="222"/>
      <c r="D37" s="78" t="s">
        <v>253</v>
      </c>
      <c r="E37" s="14"/>
      <c r="F37" s="62">
        <f>F21+F30+F33+F36</f>
        <v>0</v>
      </c>
      <c r="G37" s="62">
        <f t="shared" ref="G37:M37" si="4">G21+G30+G33+G36</f>
        <v>0</v>
      </c>
      <c r="H37" s="62">
        <f t="shared" si="4"/>
        <v>0</v>
      </c>
      <c r="I37" s="62">
        <f t="shared" si="4"/>
        <v>0</v>
      </c>
      <c r="J37" s="62">
        <f t="shared" si="4"/>
        <v>0</v>
      </c>
      <c r="K37" s="62">
        <f t="shared" si="4"/>
        <v>0</v>
      </c>
      <c r="L37" s="62">
        <f t="shared" si="4"/>
        <v>0</v>
      </c>
      <c r="M37" s="62">
        <f t="shared" si="4"/>
        <v>0</v>
      </c>
      <c r="O37" s="222"/>
    </row>
    <row r="38" spans="1:15">
      <c r="A38" s="222"/>
      <c r="B38" s="222"/>
      <c r="C38" s="222"/>
      <c r="D38" s="266" t="s">
        <v>254</v>
      </c>
      <c r="E38" s="231"/>
      <c r="F38" s="231"/>
      <c r="G38" s="231"/>
      <c r="H38" s="231"/>
      <c r="I38" s="231"/>
      <c r="J38" s="231"/>
      <c r="K38" s="231"/>
      <c r="L38" s="232"/>
      <c r="M38" s="61"/>
      <c r="O38" s="222"/>
    </row>
    <row r="39" spans="1:15">
      <c r="A39" s="222"/>
      <c r="B39" s="222"/>
      <c r="C39" s="222"/>
      <c r="D39" s="230" t="s">
        <v>421</v>
      </c>
      <c r="E39" s="231"/>
      <c r="F39" s="231"/>
      <c r="G39" s="231"/>
      <c r="H39" s="231"/>
      <c r="I39" s="231"/>
      <c r="J39" s="231"/>
      <c r="K39" s="231"/>
      <c r="L39" s="232"/>
      <c r="M39" s="61"/>
      <c r="O39" s="222"/>
    </row>
    <row r="40" spans="1:15">
      <c r="A40" s="222"/>
      <c r="B40" s="222"/>
      <c r="C40" s="222"/>
      <c r="D40" s="230" t="s">
        <v>1540</v>
      </c>
      <c r="E40" s="231"/>
      <c r="F40" s="231"/>
      <c r="G40" s="231"/>
      <c r="H40" s="231"/>
      <c r="I40" s="231"/>
      <c r="J40" s="231"/>
      <c r="K40" s="231"/>
      <c r="L40" s="232"/>
      <c r="M40" s="63"/>
      <c r="O40" s="222"/>
    </row>
    <row r="41" spans="1:15" hidden="1">
      <c r="A41" s="222"/>
      <c r="B41" s="222"/>
      <c r="C41" s="222" t="s">
        <v>241</v>
      </c>
      <c r="O41" s="222"/>
    </row>
    <row r="42" spans="1:15" hidden="1">
      <c r="A42" s="222"/>
      <c r="B42" s="222"/>
      <c r="C42" s="222" t="s">
        <v>244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 t="s">
        <v>245</v>
      </c>
    </row>
    <row r="43" spans="1:15" hidden="1"/>
    <row r="44" spans="1:15" hidden="1"/>
    <row r="45" spans="1:15" hidden="1"/>
    <row r="46" spans="1:15" hidden="1"/>
    <row r="50" spans="1:9" hidden="1">
      <c r="A50" s="222"/>
      <c r="B50" s="222"/>
      <c r="C50" s="222" t="s">
        <v>2113</v>
      </c>
      <c r="D50" s="222"/>
      <c r="E50" s="222"/>
      <c r="F50" s="222"/>
      <c r="G50" s="222"/>
      <c r="H50" s="222"/>
      <c r="I50" s="222"/>
    </row>
    <row r="51" spans="1:9" hidden="1">
      <c r="A51" s="222"/>
      <c r="B51" s="222"/>
      <c r="C51" s="222"/>
      <c r="D51" s="222"/>
      <c r="E51" s="222"/>
      <c r="F51" s="222"/>
      <c r="G51" s="222"/>
      <c r="H51" s="222"/>
      <c r="I51" s="222"/>
    </row>
    <row r="52" spans="1:9" hidden="1">
      <c r="A52" s="222"/>
      <c r="B52" s="222"/>
      <c r="C52" s="222"/>
      <c r="D52" s="222"/>
      <c r="E52" s="222" t="s">
        <v>598</v>
      </c>
      <c r="F52" s="222" t="s">
        <v>1618</v>
      </c>
      <c r="G52" s="222" t="s">
        <v>2000</v>
      </c>
      <c r="H52" s="222"/>
      <c r="I52" s="222"/>
    </row>
    <row r="53" spans="1:9" hidden="1">
      <c r="A53" s="222"/>
      <c r="B53" s="222"/>
      <c r="C53" s="222" t="s">
        <v>242</v>
      </c>
      <c r="D53" s="222" t="s">
        <v>819</v>
      </c>
      <c r="E53" s="222"/>
      <c r="F53" s="222"/>
      <c r="G53" s="222"/>
      <c r="H53" s="222" t="s">
        <v>241</v>
      </c>
      <c r="I53" s="222" t="s">
        <v>243</v>
      </c>
    </row>
    <row r="54" spans="1:9" hidden="1">
      <c r="A54" s="222"/>
      <c r="B54" s="222"/>
      <c r="C54" s="222" t="s">
        <v>461</v>
      </c>
      <c r="D54" s="117" t="s">
        <v>1775</v>
      </c>
      <c r="E54" s="119" t="str">
        <f>StartUp!G10</f>
        <v>01-Apr-2015</v>
      </c>
      <c r="F54" s="119" t="str">
        <f>StartUp!G10</f>
        <v>01-Apr-2015</v>
      </c>
      <c r="G54" s="119" t="str">
        <f>StartUp!G10</f>
        <v>01-Apr-2015</v>
      </c>
      <c r="H54" s="116"/>
      <c r="I54" s="222"/>
    </row>
    <row r="55" spans="1:9" hidden="1">
      <c r="A55" s="222"/>
      <c r="B55" s="222"/>
      <c r="C55" s="222" t="s">
        <v>460</v>
      </c>
      <c r="D55" s="117" t="s">
        <v>1776</v>
      </c>
      <c r="E55" s="118">
        <f>StartUp!G9</f>
        <v>0</v>
      </c>
      <c r="F55" s="118">
        <f>StartUp!G9</f>
        <v>0</v>
      </c>
      <c r="G55" s="118">
        <f>StartUp!G9</f>
        <v>0</v>
      </c>
      <c r="H55" s="116"/>
      <c r="I55" s="222"/>
    </row>
    <row r="56" spans="1:9" ht="30">
      <c r="A56" s="222"/>
      <c r="B56" s="222"/>
      <c r="C56" s="222" t="s">
        <v>819</v>
      </c>
      <c r="D56" s="17" t="s">
        <v>1240</v>
      </c>
      <c r="E56" s="17" t="s">
        <v>2114</v>
      </c>
      <c r="F56" s="17" t="s">
        <v>2115</v>
      </c>
      <c r="G56" s="17" t="s">
        <v>2116</v>
      </c>
      <c r="I56" s="222"/>
    </row>
    <row r="57" spans="1:9" hidden="1">
      <c r="A57" s="222"/>
      <c r="B57" s="222"/>
      <c r="C57" s="222" t="s">
        <v>241</v>
      </c>
      <c r="I57" s="222"/>
    </row>
    <row r="58" spans="1:9" s="25" customFormat="1" ht="30">
      <c r="A58" s="222" t="s">
        <v>1243</v>
      </c>
      <c r="B58" s="222"/>
      <c r="C58" s="222"/>
      <c r="D58" s="14" t="s">
        <v>1241</v>
      </c>
      <c r="E58" s="61"/>
      <c r="F58" s="61"/>
      <c r="G58" s="68">
        <f t="shared" ref="G58:G63" si="5">E58+F58</f>
        <v>0</v>
      </c>
      <c r="I58" s="222"/>
    </row>
    <row r="59" spans="1:9" s="25" customFormat="1" ht="30">
      <c r="A59" s="222" t="s">
        <v>1410</v>
      </c>
      <c r="B59" s="222"/>
      <c r="C59" s="222"/>
      <c r="D59" s="14" t="s">
        <v>1704</v>
      </c>
      <c r="E59" s="61"/>
      <c r="F59" s="61"/>
      <c r="G59" s="68">
        <f t="shared" si="5"/>
        <v>0</v>
      </c>
      <c r="I59" s="222"/>
    </row>
    <row r="60" spans="1:9" s="25" customFormat="1" ht="30">
      <c r="A60" s="222" t="s">
        <v>795</v>
      </c>
      <c r="B60" s="222"/>
      <c r="C60" s="222"/>
      <c r="D60" s="14" t="s">
        <v>1705</v>
      </c>
      <c r="E60" s="68">
        <f>E61+E62</f>
        <v>0</v>
      </c>
      <c r="F60" s="68">
        <f>F61+F62</f>
        <v>0</v>
      </c>
      <c r="G60" s="68">
        <f t="shared" si="5"/>
        <v>0</v>
      </c>
      <c r="I60" s="222"/>
    </row>
    <row r="61" spans="1:9" s="25" customFormat="1" ht="30">
      <c r="A61" s="222" t="s">
        <v>796</v>
      </c>
      <c r="B61" s="222"/>
      <c r="C61" s="222"/>
      <c r="D61" s="14" t="s">
        <v>1421</v>
      </c>
      <c r="E61" s="61"/>
      <c r="F61" s="61"/>
      <c r="G61" s="68">
        <f t="shared" si="5"/>
        <v>0</v>
      </c>
      <c r="I61" s="222"/>
    </row>
    <row r="62" spans="1:9" s="25" customFormat="1">
      <c r="A62" s="222" t="s">
        <v>797</v>
      </c>
      <c r="B62" s="222"/>
      <c r="C62" s="222"/>
      <c r="D62" s="35" t="s">
        <v>1422</v>
      </c>
      <c r="E62" s="61"/>
      <c r="F62" s="61"/>
      <c r="G62" s="68">
        <f t="shared" si="5"/>
        <v>0</v>
      </c>
      <c r="I62" s="222"/>
    </row>
    <row r="63" spans="1:9" s="25" customFormat="1" ht="30">
      <c r="A63" s="222" t="s">
        <v>1244</v>
      </c>
      <c r="B63" s="222"/>
      <c r="C63" s="222"/>
      <c r="D63" s="14" t="s">
        <v>1242</v>
      </c>
      <c r="E63" s="68">
        <f>E58+E59-E60</f>
        <v>0</v>
      </c>
      <c r="F63" s="68">
        <f>F58+F59-F60</f>
        <v>0</v>
      </c>
      <c r="G63" s="68">
        <f t="shared" si="5"/>
        <v>0</v>
      </c>
      <c r="I63" s="222"/>
    </row>
    <row r="64" spans="1:9">
      <c r="A64" s="222"/>
      <c r="B64" s="222"/>
      <c r="C64" s="222" t="s">
        <v>241</v>
      </c>
      <c r="I64" s="222"/>
    </row>
    <row r="65" spans="1:9">
      <c r="A65" s="222"/>
      <c r="B65" s="222"/>
      <c r="C65" s="222" t="s">
        <v>244</v>
      </c>
      <c r="D65" s="222"/>
      <c r="E65" s="222"/>
      <c r="F65" s="222"/>
      <c r="G65" s="222"/>
      <c r="H65" s="222"/>
      <c r="I65" s="222" t="s">
        <v>245</v>
      </c>
    </row>
  </sheetData>
  <mergeCells count="16">
    <mergeCell ref="M10:M11"/>
    <mergeCell ref="D31:D33"/>
    <mergeCell ref="D22:D30"/>
    <mergeCell ref="D9:D11"/>
    <mergeCell ref="E9:E11"/>
    <mergeCell ref="F9:M9"/>
    <mergeCell ref="F10:G10"/>
    <mergeCell ref="H10:I10"/>
    <mergeCell ref="J10:K10"/>
    <mergeCell ref="D1:K1"/>
    <mergeCell ref="D40:L40"/>
    <mergeCell ref="L10:L11"/>
    <mergeCell ref="D34:D36"/>
    <mergeCell ref="D38:L38"/>
    <mergeCell ref="D39:L39"/>
    <mergeCell ref="D13:D21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63:F63 E60:F60 G58:G63 F36:M37 F33:M33 F30:M30 F21:M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:M20 F22:M29 F31:M32 F34:M35 E58:F59 E61:F62 M38:M40">
      <formula1>-99999999999999900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O36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47.5703125" customWidth="1"/>
    <col min="5" max="13" width="28.7109375" customWidth="1"/>
  </cols>
  <sheetData>
    <row r="1" spans="1:15" ht="27.95" customHeight="1">
      <c r="A1" s="13" t="s">
        <v>1385</v>
      </c>
      <c r="D1" s="225" t="s">
        <v>2360</v>
      </c>
      <c r="E1" s="225"/>
      <c r="F1" s="225"/>
      <c r="G1" s="225"/>
      <c r="H1" s="225"/>
      <c r="I1" s="225"/>
      <c r="J1" s="225"/>
      <c r="K1" s="225"/>
    </row>
    <row r="4" spans="1:15">
      <c r="E4" s="44" t="s">
        <v>1256</v>
      </c>
    </row>
    <row r="5" spans="1:15">
      <c r="A5" s="218"/>
      <c r="B5" s="218"/>
      <c r="C5" s="218" t="s">
        <v>1386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</row>
    <row r="6" spans="1:15">
      <c r="A6" s="218"/>
      <c r="B6" s="218"/>
      <c r="C6" s="218"/>
      <c r="D6" s="218"/>
      <c r="E6" s="218" t="s">
        <v>733</v>
      </c>
      <c r="F6" s="218" t="s">
        <v>733</v>
      </c>
      <c r="G6" s="218" t="s">
        <v>733</v>
      </c>
      <c r="H6" s="218" t="s">
        <v>1387</v>
      </c>
      <c r="I6" s="218" t="s">
        <v>1388</v>
      </c>
      <c r="J6" s="218" t="s">
        <v>184</v>
      </c>
      <c r="K6" s="218" t="s">
        <v>1389</v>
      </c>
      <c r="L6" s="218" t="s">
        <v>1389</v>
      </c>
      <c r="M6" s="218" t="s">
        <v>1389</v>
      </c>
      <c r="N6" s="218"/>
      <c r="O6" s="218"/>
    </row>
    <row r="7" spans="1:15">
      <c r="A7" s="218"/>
      <c r="B7" s="218"/>
      <c r="C7" s="218"/>
      <c r="D7" s="218"/>
      <c r="E7" s="218" t="s">
        <v>1390</v>
      </c>
      <c r="F7" s="218" t="s">
        <v>1391</v>
      </c>
      <c r="G7" s="218"/>
      <c r="H7" s="218"/>
      <c r="I7" s="218"/>
      <c r="J7" s="218"/>
      <c r="K7" s="218" t="s">
        <v>1483</v>
      </c>
      <c r="L7" s="218" t="s">
        <v>1484</v>
      </c>
      <c r="M7" s="218" t="s">
        <v>2045</v>
      </c>
      <c r="N7" s="218"/>
      <c r="O7" s="218"/>
    </row>
    <row r="8" spans="1:15">
      <c r="A8" s="218"/>
      <c r="B8" s="218"/>
      <c r="C8" s="218" t="s">
        <v>242</v>
      </c>
      <c r="D8" s="218" t="s">
        <v>819</v>
      </c>
      <c r="E8" s="218"/>
      <c r="F8" s="218"/>
      <c r="G8" s="218"/>
      <c r="H8" s="218"/>
      <c r="I8" s="218"/>
      <c r="J8" s="218"/>
      <c r="K8" s="218"/>
      <c r="L8" s="218"/>
      <c r="M8" s="218"/>
      <c r="N8" s="218" t="s">
        <v>241</v>
      </c>
      <c r="O8" s="218" t="s">
        <v>243</v>
      </c>
    </row>
    <row r="9" spans="1:15" s="25" customFormat="1" ht="16.5" customHeight="1">
      <c r="A9" s="218"/>
      <c r="B9" s="218"/>
      <c r="C9" s="218" t="s">
        <v>819</v>
      </c>
      <c r="D9" s="237" t="s">
        <v>2046</v>
      </c>
      <c r="E9" s="316"/>
      <c r="F9" s="316"/>
      <c r="G9" s="316"/>
      <c r="H9" s="316"/>
      <c r="I9" s="316"/>
      <c r="J9" s="316"/>
      <c r="K9" s="316"/>
      <c r="L9" s="32"/>
      <c r="M9" s="107" t="s">
        <v>1991</v>
      </c>
      <c r="N9" s="36"/>
      <c r="O9" s="218"/>
    </row>
    <row r="10" spans="1:15">
      <c r="A10" s="218"/>
      <c r="B10" s="218"/>
      <c r="C10" s="218" t="s">
        <v>819</v>
      </c>
      <c r="D10" s="317" t="s">
        <v>1136</v>
      </c>
      <c r="E10" s="269" t="s">
        <v>2047</v>
      </c>
      <c r="F10" s="269" t="s">
        <v>2048</v>
      </c>
      <c r="G10" s="269" t="s">
        <v>2102</v>
      </c>
      <c r="H10" s="269" t="s">
        <v>1411</v>
      </c>
      <c r="I10" s="269" t="s">
        <v>2049</v>
      </c>
      <c r="J10" s="269" t="s">
        <v>2050</v>
      </c>
      <c r="K10" s="226" t="s">
        <v>2051</v>
      </c>
      <c r="L10" s="285"/>
      <c r="M10" s="286"/>
      <c r="N10" s="15"/>
      <c r="O10" s="218"/>
    </row>
    <row r="11" spans="1:15" ht="59.25" customHeight="1">
      <c r="A11" s="218"/>
      <c r="B11" s="218"/>
      <c r="C11" s="143" t="s">
        <v>819</v>
      </c>
      <c r="D11" s="270"/>
      <c r="E11" s="270"/>
      <c r="F11" s="270"/>
      <c r="G11" s="270"/>
      <c r="H11" s="270"/>
      <c r="I11" s="270"/>
      <c r="J11" s="270"/>
      <c r="K11" s="17" t="s">
        <v>2052</v>
      </c>
      <c r="L11" s="17" t="s">
        <v>2053</v>
      </c>
      <c r="M11" s="17" t="s">
        <v>2054</v>
      </c>
      <c r="N11" s="15"/>
      <c r="O11" s="218"/>
    </row>
    <row r="12" spans="1:15">
      <c r="A12" s="218"/>
      <c r="B12" s="218"/>
      <c r="C12" s="143" t="s">
        <v>819</v>
      </c>
      <c r="D12" s="230" t="s">
        <v>2055</v>
      </c>
      <c r="E12" s="231"/>
      <c r="F12" s="231"/>
      <c r="G12" s="231"/>
      <c r="H12" s="231"/>
      <c r="I12" s="231"/>
      <c r="J12" s="231"/>
      <c r="K12" s="231"/>
      <c r="L12" s="231"/>
      <c r="M12" s="232"/>
      <c r="N12" s="15"/>
      <c r="O12" s="218"/>
    </row>
    <row r="13" spans="1:15" hidden="1">
      <c r="A13" s="218"/>
      <c r="B13" s="218"/>
      <c r="C13" s="218" t="s">
        <v>241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18"/>
    </row>
    <row r="14" spans="1:15" s="25" customFormat="1">
      <c r="A14" s="218"/>
      <c r="B14" s="218" t="s">
        <v>2056</v>
      </c>
      <c r="C14" s="218"/>
      <c r="D14" s="34" t="s">
        <v>2057</v>
      </c>
      <c r="E14" s="61"/>
      <c r="F14" s="61"/>
      <c r="G14" s="68">
        <f>E14+F14</f>
        <v>0</v>
      </c>
      <c r="H14" s="61"/>
      <c r="I14" s="61"/>
      <c r="J14" s="61"/>
      <c r="K14" s="65"/>
      <c r="L14" s="65"/>
      <c r="M14" s="68">
        <f>(K14+L14)/2</f>
        <v>0</v>
      </c>
      <c r="N14" s="36"/>
      <c r="O14" s="218"/>
    </row>
    <row r="15" spans="1:15" s="25" customFormat="1">
      <c r="A15" s="218"/>
      <c r="B15" s="218" t="s">
        <v>13</v>
      </c>
      <c r="C15" s="218"/>
      <c r="D15" s="34" t="s">
        <v>14</v>
      </c>
      <c r="E15" s="68">
        <f>E16+E20</f>
        <v>0</v>
      </c>
      <c r="F15" s="68">
        <f>F16+F20</f>
        <v>0</v>
      </c>
      <c r="G15" s="68">
        <f t="shared" ref="G15:G23" si="0">E15+F15</f>
        <v>0</v>
      </c>
      <c r="H15" s="68">
        <f>H16+H20</f>
        <v>0</v>
      </c>
      <c r="I15" s="68">
        <f>I16+I20</f>
        <v>0</v>
      </c>
      <c r="J15" s="68">
        <f>J16+J20</f>
        <v>0</v>
      </c>
      <c r="K15" s="68">
        <f>MIN(K16,K20)</f>
        <v>0</v>
      </c>
      <c r="L15" s="68">
        <f>MAX(L16,L20)</f>
        <v>0</v>
      </c>
      <c r="M15" s="68">
        <f t="shared" ref="M15:M23" si="1">(K15+L15)/2</f>
        <v>0</v>
      </c>
      <c r="N15" s="36"/>
      <c r="O15" s="218"/>
    </row>
    <row r="16" spans="1:15" s="25" customFormat="1">
      <c r="A16" s="218"/>
      <c r="B16" s="218" t="s">
        <v>15</v>
      </c>
      <c r="C16" s="218"/>
      <c r="D16" s="34" t="s">
        <v>16</v>
      </c>
      <c r="E16" s="68">
        <f>E17++E18+E19</f>
        <v>0</v>
      </c>
      <c r="F16" s="68">
        <f>F17++F18+F19</f>
        <v>0</v>
      </c>
      <c r="G16" s="68">
        <f t="shared" si="0"/>
        <v>0</v>
      </c>
      <c r="H16" s="68">
        <f>H17+H18+H19</f>
        <v>0</v>
      </c>
      <c r="I16" s="68">
        <f>I17+I18+I19</f>
        <v>0</v>
      </c>
      <c r="J16" s="68">
        <f>J17+J18+J19</f>
        <v>0</v>
      </c>
      <c r="K16" s="68">
        <f>MIN(K17,K18,K19)</f>
        <v>0</v>
      </c>
      <c r="L16" s="68">
        <f>MAX(L17,L18,L19)</f>
        <v>0</v>
      </c>
      <c r="M16" s="68">
        <f t="shared" si="1"/>
        <v>0</v>
      </c>
      <c r="N16" s="36"/>
      <c r="O16" s="218"/>
    </row>
    <row r="17" spans="1:15" s="25" customFormat="1">
      <c r="A17" s="218"/>
      <c r="B17" s="218" t="s">
        <v>418</v>
      </c>
      <c r="C17" s="218"/>
      <c r="D17" s="35" t="s">
        <v>419</v>
      </c>
      <c r="E17" s="61"/>
      <c r="F17" s="61"/>
      <c r="G17" s="68">
        <f t="shared" si="0"/>
        <v>0</v>
      </c>
      <c r="H17" s="61"/>
      <c r="I17" s="61"/>
      <c r="J17" s="61"/>
      <c r="K17" s="65"/>
      <c r="L17" s="65"/>
      <c r="M17" s="68">
        <f t="shared" si="1"/>
        <v>0</v>
      </c>
      <c r="N17" s="36"/>
      <c r="O17" s="218"/>
    </row>
    <row r="18" spans="1:15" s="25" customFormat="1">
      <c r="A18" s="222"/>
      <c r="B18" s="218" t="s">
        <v>420</v>
      </c>
      <c r="C18" s="218"/>
      <c r="D18" s="35" t="s">
        <v>1185</v>
      </c>
      <c r="E18" s="61"/>
      <c r="F18" s="61"/>
      <c r="G18" s="68">
        <f t="shared" si="0"/>
        <v>0</v>
      </c>
      <c r="H18" s="61"/>
      <c r="I18" s="61"/>
      <c r="J18" s="61"/>
      <c r="K18" s="65"/>
      <c r="L18" s="65"/>
      <c r="M18" s="68">
        <f t="shared" si="1"/>
        <v>0</v>
      </c>
      <c r="O18" s="222"/>
    </row>
    <row r="19" spans="1:15">
      <c r="A19" s="222"/>
      <c r="B19" s="218" t="s">
        <v>1186</v>
      </c>
      <c r="C19" s="218"/>
      <c r="D19" s="14" t="s">
        <v>1187</v>
      </c>
      <c r="E19" s="61"/>
      <c r="F19" s="61"/>
      <c r="G19" s="68">
        <f t="shared" si="0"/>
        <v>0</v>
      </c>
      <c r="H19" s="61"/>
      <c r="I19" s="61"/>
      <c r="J19" s="61"/>
      <c r="K19" s="65"/>
      <c r="L19" s="65"/>
      <c r="M19" s="68">
        <f t="shared" si="1"/>
        <v>0</v>
      </c>
      <c r="O19" s="222"/>
    </row>
    <row r="20" spans="1:15" s="25" customFormat="1">
      <c r="A20" s="222"/>
      <c r="B20" s="218" t="s">
        <v>1188</v>
      </c>
      <c r="C20" s="218"/>
      <c r="D20" s="34" t="s">
        <v>1189</v>
      </c>
      <c r="E20" s="68">
        <f>E21+E22+E23</f>
        <v>0</v>
      </c>
      <c r="F20" s="68">
        <f>F21+F22+F23</f>
        <v>0</v>
      </c>
      <c r="G20" s="68">
        <f t="shared" si="0"/>
        <v>0</v>
      </c>
      <c r="H20" s="68">
        <f>H21+H22+H23</f>
        <v>0</v>
      </c>
      <c r="I20" s="68">
        <f>I21+I22+I23</f>
        <v>0</v>
      </c>
      <c r="J20" s="68">
        <f>J21+J22+J23</f>
        <v>0</v>
      </c>
      <c r="K20" s="68">
        <f>MIN(K21,K22,K23)</f>
        <v>0</v>
      </c>
      <c r="L20" s="68">
        <f>MAX(L21,L22,L23)</f>
        <v>0</v>
      </c>
      <c r="M20" s="68">
        <f t="shared" si="1"/>
        <v>0</v>
      </c>
      <c r="O20" s="222"/>
    </row>
    <row r="21" spans="1:15" s="25" customFormat="1">
      <c r="A21" s="222"/>
      <c r="B21" s="218" t="s">
        <v>1836</v>
      </c>
      <c r="C21" s="218"/>
      <c r="D21" s="35" t="s">
        <v>1837</v>
      </c>
      <c r="E21" s="61"/>
      <c r="F21" s="61"/>
      <c r="G21" s="68">
        <f t="shared" si="0"/>
        <v>0</v>
      </c>
      <c r="H21" s="61"/>
      <c r="I21" s="61"/>
      <c r="J21" s="61"/>
      <c r="K21" s="65"/>
      <c r="L21" s="65"/>
      <c r="M21" s="68">
        <f t="shared" si="1"/>
        <v>0</v>
      </c>
      <c r="O21" s="222"/>
    </row>
    <row r="22" spans="1:15" s="25" customFormat="1">
      <c r="A22" s="222"/>
      <c r="B22" s="218" t="s">
        <v>1838</v>
      </c>
      <c r="C22" s="218"/>
      <c r="D22" s="35" t="s">
        <v>1839</v>
      </c>
      <c r="E22" s="61"/>
      <c r="F22" s="61"/>
      <c r="G22" s="68">
        <f t="shared" si="0"/>
        <v>0</v>
      </c>
      <c r="H22" s="61"/>
      <c r="I22" s="61"/>
      <c r="J22" s="61"/>
      <c r="K22" s="65"/>
      <c r="L22" s="65"/>
      <c r="M22" s="68">
        <f t="shared" si="1"/>
        <v>0</v>
      </c>
      <c r="O22" s="222"/>
    </row>
    <row r="23" spans="1:15" s="25" customFormat="1">
      <c r="A23" s="222"/>
      <c r="B23" s="218" t="s">
        <v>1840</v>
      </c>
      <c r="C23" s="218"/>
      <c r="D23" s="35" t="s">
        <v>1841</v>
      </c>
      <c r="E23" s="61"/>
      <c r="F23" s="61"/>
      <c r="G23" s="68">
        <f t="shared" si="0"/>
        <v>0</v>
      </c>
      <c r="H23" s="61"/>
      <c r="I23" s="61"/>
      <c r="J23" s="61"/>
      <c r="K23" s="65"/>
      <c r="L23" s="65"/>
      <c r="M23" s="68">
        <f t="shared" si="1"/>
        <v>0</v>
      </c>
      <c r="O23" s="222"/>
    </row>
    <row r="24" spans="1:15">
      <c r="A24" s="222"/>
      <c r="B24" s="218"/>
      <c r="C24" s="218"/>
      <c r="D24" s="230" t="s">
        <v>1842</v>
      </c>
      <c r="E24" s="231"/>
      <c r="F24" s="231"/>
      <c r="G24" s="231"/>
      <c r="H24" s="231"/>
      <c r="I24" s="231"/>
      <c r="J24" s="231"/>
      <c r="K24" s="231"/>
      <c r="L24" s="231"/>
      <c r="M24" s="232"/>
      <c r="O24" s="222"/>
    </row>
    <row r="25" spans="1:15" s="25" customFormat="1">
      <c r="A25" s="222"/>
      <c r="B25" s="218" t="s">
        <v>1843</v>
      </c>
      <c r="C25" s="218"/>
      <c r="D25" s="34" t="s">
        <v>1844</v>
      </c>
      <c r="E25" s="61"/>
      <c r="F25" s="61"/>
      <c r="G25" s="68">
        <f>E25+F25</f>
        <v>0</v>
      </c>
      <c r="H25" s="61"/>
      <c r="I25" s="61"/>
      <c r="J25" s="61"/>
      <c r="K25" s="65"/>
      <c r="L25" s="65"/>
      <c r="M25" s="68">
        <f t="shared" ref="M25:M34" si="2">(K25+L25)/2</f>
        <v>0</v>
      </c>
      <c r="O25" s="222"/>
    </row>
    <row r="26" spans="1:15" s="25" customFormat="1">
      <c r="A26" s="222"/>
      <c r="B26" s="218" t="s">
        <v>1383</v>
      </c>
      <c r="C26" s="218"/>
      <c r="D26" s="34" t="s">
        <v>1845</v>
      </c>
      <c r="E26" s="68">
        <f>E27+E31</f>
        <v>0</v>
      </c>
      <c r="F26" s="68">
        <f>F27+F31</f>
        <v>0</v>
      </c>
      <c r="G26" s="68">
        <f t="shared" ref="G26:G34" si="3">E26+F26</f>
        <v>0</v>
      </c>
      <c r="H26" s="68">
        <f>H27+H31</f>
        <v>0</v>
      </c>
      <c r="I26" s="68">
        <f>I27+I31</f>
        <v>0</v>
      </c>
      <c r="J26" s="68">
        <f>J27+J31</f>
        <v>0</v>
      </c>
      <c r="K26" s="68">
        <f>MIN(K27,K31)</f>
        <v>0</v>
      </c>
      <c r="L26" s="68">
        <f>MAX(L27,L31)</f>
        <v>0</v>
      </c>
      <c r="M26" s="68">
        <f t="shared" si="2"/>
        <v>0</v>
      </c>
      <c r="O26" s="222"/>
    </row>
    <row r="27" spans="1:15" s="25" customFormat="1">
      <c r="A27" s="222"/>
      <c r="B27" s="218" t="s">
        <v>108</v>
      </c>
      <c r="C27" s="218"/>
      <c r="D27" s="34" t="s">
        <v>109</v>
      </c>
      <c r="E27" s="68">
        <f>E28+E29+E30</f>
        <v>0</v>
      </c>
      <c r="F27" s="68">
        <f>F28+F29+F30</f>
        <v>0</v>
      </c>
      <c r="G27" s="68">
        <f t="shared" si="3"/>
        <v>0</v>
      </c>
      <c r="H27" s="68">
        <f>H28+H29+H30</f>
        <v>0</v>
      </c>
      <c r="I27" s="68">
        <f>I28+I29+I30</f>
        <v>0</v>
      </c>
      <c r="J27" s="68">
        <f>J28+J29+J30</f>
        <v>0</v>
      </c>
      <c r="K27" s="68">
        <f>MIN(K28,K29,K30)</f>
        <v>0</v>
      </c>
      <c r="L27" s="68">
        <f>MAX(L28,L29,L30)</f>
        <v>0</v>
      </c>
      <c r="M27" s="68">
        <f t="shared" si="2"/>
        <v>0</v>
      </c>
      <c r="O27" s="222"/>
    </row>
    <row r="28" spans="1:15" s="25" customFormat="1">
      <c r="A28" s="222"/>
      <c r="B28" s="218" t="s">
        <v>1436</v>
      </c>
      <c r="C28" s="218"/>
      <c r="D28" s="35" t="s">
        <v>1437</v>
      </c>
      <c r="E28" s="61"/>
      <c r="F28" s="61"/>
      <c r="G28" s="68">
        <f t="shared" si="3"/>
        <v>0</v>
      </c>
      <c r="H28" s="61"/>
      <c r="I28" s="61"/>
      <c r="J28" s="61"/>
      <c r="K28" s="65"/>
      <c r="L28" s="65"/>
      <c r="M28" s="68">
        <f t="shared" si="2"/>
        <v>0</v>
      </c>
      <c r="O28" s="222"/>
    </row>
    <row r="29" spans="1:15" s="25" customFormat="1">
      <c r="A29" s="222"/>
      <c r="B29" s="218" t="s">
        <v>1438</v>
      </c>
      <c r="C29" s="218"/>
      <c r="D29" s="35" t="s">
        <v>1439</v>
      </c>
      <c r="E29" s="61"/>
      <c r="F29" s="61"/>
      <c r="G29" s="68">
        <f t="shared" si="3"/>
        <v>0</v>
      </c>
      <c r="H29" s="61"/>
      <c r="I29" s="61"/>
      <c r="J29" s="61"/>
      <c r="K29" s="65"/>
      <c r="L29" s="65"/>
      <c r="M29" s="68">
        <f t="shared" si="2"/>
        <v>0</v>
      </c>
      <c r="O29" s="222"/>
    </row>
    <row r="30" spans="1:15" s="25" customFormat="1">
      <c r="A30" s="222"/>
      <c r="B30" s="218" t="s">
        <v>916</v>
      </c>
      <c r="C30" s="218"/>
      <c r="D30" s="35" t="s">
        <v>917</v>
      </c>
      <c r="E30" s="61"/>
      <c r="F30" s="61"/>
      <c r="G30" s="68">
        <f t="shared" si="3"/>
        <v>0</v>
      </c>
      <c r="H30" s="61"/>
      <c r="I30" s="61"/>
      <c r="J30" s="61"/>
      <c r="K30" s="65"/>
      <c r="L30" s="65"/>
      <c r="M30" s="68">
        <f t="shared" si="2"/>
        <v>0</v>
      </c>
      <c r="O30" s="222"/>
    </row>
    <row r="31" spans="1:15" s="25" customFormat="1">
      <c r="A31" s="222"/>
      <c r="B31" s="218" t="s">
        <v>1879</v>
      </c>
      <c r="C31" s="218"/>
      <c r="D31" s="90" t="s">
        <v>1880</v>
      </c>
      <c r="E31" s="68">
        <f>E32+E33+E34</f>
        <v>0</v>
      </c>
      <c r="F31" s="68">
        <f>F32+F33+F34</f>
        <v>0</v>
      </c>
      <c r="G31" s="68">
        <f t="shared" si="3"/>
        <v>0</v>
      </c>
      <c r="H31" s="68">
        <f>H32+H33+H34</f>
        <v>0</v>
      </c>
      <c r="I31" s="68">
        <f>I32+I33+I34</f>
        <v>0</v>
      </c>
      <c r="J31" s="68">
        <f>J32+J33+J34</f>
        <v>0</v>
      </c>
      <c r="K31" s="68">
        <f>MIN(K32,K33,K34)</f>
        <v>0</v>
      </c>
      <c r="L31" s="68">
        <f>MAX(L32,L33,L34)</f>
        <v>0</v>
      </c>
      <c r="M31" s="68">
        <f t="shared" si="2"/>
        <v>0</v>
      </c>
      <c r="O31" s="222"/>
    </row>
    <row r="32" spans="1:15" s="25" customFormat="1">
      <c r="A32" s="222"/>
      <c r="B32" s="218" t="s">
        <v>471</v>
      </c>
      <c r="C32" s="218"/>
      <c r="D32" s="35" t="s">
        <v>472</v>
      </c>
      <c r="E32" s="61"/>
      <c r="F32" s="61"/>
      <c r="G32" s="68">
        <f t="shared" si="3"/>
        <v>0</v>
      </c>
      <c r="H32" s="61"/>
      <c r="I32" s="61"/>
      <c r="J32" s="61"/>
      <c r="K32" s="65"/>
      <c r="L32" s="65"/>
      <c r="M32" s="68">
        <f t="shared" si="2"/>
        <v>0</v>
      </c>
      <c r="O32" s="222"/>
    </row>
    <row r="33" spans="1:15" s="25" customFormat="1">
      <c r="A33" s="222"/>
      <c r="B33" s="218" t="s">
        <v>473</v>
      </c>
      <c r="C33" s="218"/>
      <c r="D33" s="35" t="s">
        <v>474</v>
      </c>
      <c r="E33" s="61"/>
      <c r="F33" s="61"/>
      <c r="G33" s="68">
        <f t="shared" si="3"/>
        <v>0</v>
      </c>
      <c r="H33" s="61"/>
      <c r="I33" s="61"/>
      <c r="J33" s="61"/>
      <c r="K33" s="65"/>
      <c r="L33" s="65"/>
      <c r="M33" s="68">
        <f t="shared" si="2"/>
        <v>0</v>
      </c>
      <c r="O33" s="222"/>
    </row>
    <row r="34" spans="1:15" s="25" customFormat="1">
      <c r="A34" s="222"/>
      <c r="B34" s="218" t="s">
        <v>2167</v>
      </c>
      <c r="C34" s="218"/>
      <c r="D34" s="35" t="s">
        <v>2168</v>
      </c>
      <c r="E34" s="61"/>
      <c r="F34" s="61"/>
      <c r="G34" s="68">
        <f t="shared" si="3"/>
        <v>0</v>
      </c>
      <c r="H34" s="61"/>
      <c r="I34" s="61"/>
      <c r="J34" s="61"/>
      <c r="K34" s="65"/>
      <c r="L34" s="65"/>
      <c r="M34" s="68">
        <f t="shared" si="2"/>
        <v>0</v>
      </c>
      <c r="N34" s="36"/>
      <c r="O34" s="218"/>
    </row>
    <row r="35" spans="1:15">
      <c r="A35" s="222"/>
      <c r="B35" s="218"/>
      <c r="C35" s="218" t="s">
        <v>241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18"/>
    </row>
    <row r="36" spans="1:15">
      <c r="A36" s="222"/>
      <c r="B36" s="218"/>
      <c r="C36" s="218" t="s">
        <v>244</v>
      </c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 t="s">
        <v>245</v>
      </c>
    </row>
  </sheetData>
  <mergeCells count="12">
    <mergeCell ref="D9:K9"/>
    <mergeCell ref="D1:K1"/>
    <mergeCell ref="D24:M24"/>
    <mergeCell ref="D10:D11"/>
    <mergeCell ref="E10:E11"/>
    <mergeCell ref="F10:F11"/>
    <mergeCell ref="G10:G11"/>
    <mergeCell ref="H10:H11"/>
    <mergeCell ref="I10:I11"/>
    <mergeCell ref="J10:J11"/>
    <mergeCell ref="K10:M10"/>
    <mergeCell ref="D12:M12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G14 K14:M14 E15:M16 G17:G23 M17:M23 E20:F20 H20:L20 G25:G34 M25:M34 E26:F27 H26:L27 E31:F31 H31:L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F14 H32:L34 H28:L30 E32:F34 E28:F30 H25:L25 E25:F25 H21:L23 E21:F23 H17:L19 E17:F19 H14:J14">
      <formula1>-99999999999999900</formula1>
      <formula2>99999999999999900</formula2>
    </dataValidation>
  </dataValidations>
  <hyperlinks>
    <hyperlink ref="E4" location="Navigation!A1" display="Back To Navigation Page"/>
  </hyperlinks>
  <pageMargins left="0.7" right="0.7" top="0.75" bottom="0.75" header="0.3" footer="0.3"/>
  <pageSetup paperSize="9" orientation="portrait" r:id="rId1"/>
  <ignoredErrors>
    <ignoredError sqref="G15:G16 G20 G26:G27 G31" formula="1"/>
  </ignoredError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S40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26.42578125" customWidth="1"/>
    <col min="5" max="5" width="28" customWidth="1"/>
    <col min="6" max="6" width="20" customWidth="1"/>
    <col min="7" max="17" width="28.7109375" customWidth="1"/>
  </cols>
  <sheetData>
    <row r="1" spans="1:19" ht="27.95" customHeight="1">
      <c r="A1" s="13" t="s">
        <v>805</v>
      </c>
      <c r="D1" s="225" t="s">
        <v>2361</v>
      </c>
      <c r="E1" s="225"/>
      <c r="F1" s="225"/>
      <c r="G1" s="225"/>
      <c r="H1" s="225"/>
      <c r="I1" s="225"/>
      <c r="J1" s="225"/>
      <c r="K1" s="225"/>
    </row>
    <row r="4" spans="1:19">
      <c r="G4" s="44" t="s">
        <v>1256</v>
      </c>
    </row>
    <row r="5" spans="1:19">
      <c r="A5" s="222"/>
      <c r="B5" s="222"/>
      <c r="C5" s="222" t="s">
        <v>576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1:19">
      <c r="A6" s="222"/>
      <c r="B6" s="222"/>
      <c r="C6" s="222"/>
      <c r="D6" s="222"/>
      <c r="E6" s="222"/>
      <c r="F6" s="222"/>
      <c r="G6" s="222" t="s">
        <v>591</v>
      </c>
      <c r="H6" s="222" t="s">
        <v>591</v>
      </c>
      <c r="I6" s="222" t="s">
        <v>591</v>
      </c>
      <c r="J6" s="222" t="s">
        <v>591</v>
      </c>
      <c r="K6" s="222" t="s">
        <v>591</v>
      </c>
      <c r="L6" s="222" t="s">
        <v>592</v>
      </c>
      <c r="M6" s="222" t="s">
        <v>733</v>
      </c>
      <c r="N6" s="222" t="s">
        <v>593</v>
      </c>
      <c r="O6" s="222" t="s">
        <v>733</v>
      </c>
      <c r="P6" s="222" t="s">
        <v>594</v>
      </c>
      <c r="Q6" s="222" t="s">
        <v>595</v>
      </c>
      <c r="R6" s="222"/>
      <c r="S6" s="222"/>
    </row>
    <row r="7" spans="1:19">
      <c r="A7" s="222"/>
      <c r="B7" s="222"/>
      <c r="C7" s="222"/>
      <c r="D7" s="222" t="s">
        <v>588</v>
      </c>
      <c r="E7" s="222" t="s">
        <v>1615</v>
      </c>
      <c r="F7" s="222"/>
      <c r="G7" s="222" t="s">
        <v>2164</v>
      </c>
      <c r="H7" s="222" t="s">
        <v>2165</v>
      </c>
      <c r="I7" s="222" t="s">
        <v>2166</v>
      </c>
      <c r="J7" s="222" t="s">
        <v>1951</v>
      </c>
      <c r="K7" s="222" t="s">
        <v>735</v>
      </c>
      <c r="L7" s="222" t="s">
        <v>1390</v>
      </c>
      <c r="M7" s="222" t="s">
        <v>1390</v>
      </c>
      <c r="N7" s="222" t="s">
        <v>1390</v>
      </c>
      <c r="O7" s="222" t="s">
        <v>1391</v>
      </c>
      <c r="P7" s="222"/>
      <c r="Q7" s="222"/>
      <c r="R7" s="222"/>
      <c r="S7" s="222"/>
    </row>
    <row r="8" spans="1:19">
      <c r="A8" s="222"/>
      <c r="B8" s="222"/>
      <c r="C8" s="222" t="s">
        <v>242</v>
      </c>
      <c r="D8" s="222" t="s">
        <v>858</v>
      </c>
      <c r="E8" s="222" t="s">
        <v>858</v>
      </c>
      <c r="F8" s="222" t="s">
        <v>819</v>
      </c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 t="s">
        <v>241</v>
      </c>
      <c r="S8" s="222" t="s">
        <v>243</v>
      </c>
    </row>
    <row r="9" spans="1:19" ht="15" customHeight="1">
      <c r="A9" s="222"/>
      <c r="B9" s="222"/>
      <c r="C9" s="222" t="s">
        <v>819</v>
      </c>
      <c r="D9" s="230" t="s">
        <v>586</v>
      </c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4" t="s">
        <v>1991</v>
      </c>
      <c r="P9" s="256"/>
      <c r="Q9" s="235"/>
      <c r="S9" s="222"/>
    </row>
    <row r="10" spans="1:19" ht="15" customHeight="1">
      <c r="A10" s="222"/>
      <c r="B10" s="222"/>
      <c r="C10" s="222" t="s">
        <v>819</v>
      </c>
      <c r="D10" s="269" t="s">
        <v>590</v>
      </c>
      <c r="E10" s="269" t="s">
        <v>589</v>
      </c>
      <c r="F10" s="269" t="s">
        <v>1994</v>
      </c>
      <c r="G10" s="302" t="s">
        <v>587</v>
      </c>
      <c r="H10" s="303"/>
      <c r="I10" s="303"/>
      <c r="J10" s="303"/>
      <c r="K10" s="304"/>
      <c r="L10" s="269" t="s">
        <v>581</v>
      </c>
      <c r="M10" s="302" t="s">
        <v>582</v>
      </c>
      <c r="N10" s="304"/>
      <c r="O10" s="269" t="s">
        <v>583</v>
      </c>
      <c r="P10" s="269" t="s">
        <v>584</v>
      </c>
      <c r="Q10" s="269" t="s">
        <v>585</v>
      </c>
      <c r="S10" s="222"/>
    </row>
    <row r="11" spans="1:19" ht="50.1" customHeight="1">
      <c r="A11" s="222"/>
      <c r="B11" s="222"/>
      <c r="C11" s="222" t="s">
        <v>819</v>
      </c>
      <c r="D11" s="270"/>
      <c r="E11" s="270"/>
      <c r="F11" s="270"/>
      <c r="G11" s="17" t="s">
        <v>1473</v>
      </c>
      <c r="H11" s="17" t="s">
        <v>580</v>
      </c>
      <c r="I11" s="17" t="s">
        <v>1475</v>
      </c>
      <c r="J11" s="17" t="s">
        <v>1476</v>
      </c>
      <c r="K11" s="17" t="s">
        <v>2102</v>
      </c>
      <c r="L11" s="270"/>
      <c r="M11" s="17" t="s">
        <v>2102</v>
      </c>
      <c r="N11" s="17" t="s">
        <v>581</v>
      </c>
      <c r="O11" s="270"/>
      <c r="P11" s="270"/>
      <c r="Q11" s="270"/>
      <c r="S11" s="222"/>
    </row>
    <row r="12" spans="1:19" hidden="1">
      <c r="A12" s="222"/>
      <c r="B12" s="222"/>
      <c r="C12" s="222" t="s">
        <v>241</v>
      </c>
      <c r="S12" s="222"/>
    </row>
    <row r="13" spans="1:19">
      <c r="A13" s="222"/>
      <c r="B13" s="222" t="s">
        <v>596</v>
      </c>
      <c r="C13" s="222"/>
      <c r="D13" s="321"/>
      <c r="E13" s="321"/>
      <c r="F13" s="12" t="s">
        <v>577</v>
      </c>
      <c r="G13" s="61"/>
      <c r="H13" s="61"/>
      <c r="I13" s="61"/>
      <c r="J13" s="61"/>
      <c r="K13" s="62">
        <f>G13+H13+I13+J13</f>
        <v>0</v>
      </c>
      <c r="L13" s="61"/>
      <c r="M13" s="61"/>
      <c r="N13" s="61"/>
      <c r="O13" s="61"/>
      <c r="P13" s="61"/>
      <c r="Q13" s="64">
        <f>IF(M13=0,0,(P13/M13))</f>
        <v>0</v>
      </c>
      <c r="S13" s="222"/>
    </row>
    <row r="14" spans="1:19">
      <c r="A14" s="222"/>
      <c r="B14" s="222" t="s">
        <v>597</v>
      </c>
      <c r="C14" s="222"/>
      <c r="D14" s="322"/>
      <c r="E14" s="322"/>
      <c r="F14" s="12" t="s">
        <v>578</v>
      </c>
      <c r="G14" s="61"/>
      <c r="H14" s="61"/>
      <c r="I14" s="61"/>
      <c r="J14" s="61"/>
      <c r="K14" s="62">
        <f>G14+H14+I14+J14</f>
        <v>0</v>
      </c>
      <c r="L14" s="61"/>
      <c r="M14" s="61"/>
      <c r="N14" s="61"/>
      <c r="O14" s="61"/>
      <c r="P14" s="61"/>
      <c r="Q14" s="64">
        <f>IF(M14=0,0,(P14/M14))</f>
        <v>0</v>
      </c>
      <c r="S14" s="222"/>
    </row>
    <row r="15" spans="1:19">
      <c r="A15" s="222"/>
      <c r="B15" s="222" t="s">
        <v>2161</v>
      </c>
      <c r="C15" s="222"/>
      <c r="D15" s="322"/>
      <c r="E15" s="322"/>
      <c r="F15" s="12" t="s">
        <v>579</v>
      </c>
      <c r="G15" s="61"/>
      <c r="H15" s="61"/>
      <c r="I15" s="61"/>
      <c r="J15" s="61"/>
      <c r="K15" s="62">
        <f>G15+H15+I15+J15</f>
        <v>0</v>
      </c>
      <c r="L15" s="61"/>
      <c r="M15" s="61"/>
      <c r="N15" s="61"/>
      <c r="O15" s="61"/>
      <c r="P15" s="61"/>
      <c r="Q15" s="64">
        <f>IF(M15=0,0,(P15/M15))</f>
        <v>0</v>
      </c>
      <c r="S15" s="222"/>
    </row>
    <row r="16" spans="1:19">
      <c r="A16" s="222"/>
      <c r="B16" s="222" t="s">
        <v>2162</v>
      </c>
      <c r="C16" s="222"/>
      <c r="D16" s="322"/>
      <c r="E16" s="322"/>
      <c r="F16" s="12" t="s">
        <v>718</v>
      </c>
      <c r="G16" s="61"/>
      <c r="H16" s="61"/>
      <c r="I16" s="61"/>
      <c r="J16" s="61"/>
      <c r="K16" s="62">
        <f>G16+H16+I16+J16</f>
        <v>0</v>
      </c>
      <c r="L16" s="61"/>
      <c r="M16" s="61"/>
      <c r="N16" s="61"/>
      <c r="O16" s="61"/>
      <c r="P16" s="61"/>
      <c r="Q16" s="64">
        <f>IF(M16=0,0,(P16/M16))</f>
        <v>0</v>
      </c>
      <c r="S16" s="222"/>
    </row>
    <row r="17" spans="1:19">
      <c r="A17" s="222"/>
      <c r="B17" s="222" t="s">
        <v>2163</v>
      </c>
      <c r="C17" s="222"/>
      <c r="D17" s="323"/>
      <c r="E17" s="323"/>
      <c r="F17" s="12" t="s">
        <v>2102</v>
      </c>
      <c r="G17" s="62">
        <f>G13+G14+G15+G16</f>
        <v>0</v>
      </c>
      <c r="H17" s="62">
        <f>H13+H14+H15+H16</f>
        <v>0</v>
      </c>
      <c r="I17" s="62">
        <f>I13+I14+I15+I16</f>
        <v>0</v>
      </c>
      <c r="J17" s="62">
        <f>J13+J14+J15+J16</f>
        <v>0</v>
      </c>
      <c r="K17" s="62">
        <f>G17+H17+I17+J17</f>
        <v>0</v>
      </c>
      <c r="L17" s="62">
        <f t="shared" ref="L17:Q17" si="0">L13+L14+L15+L16</f>
        <v>0</v>
      </c>
      <c r="M17" s="62">
        <f t="shared" si="0"/>
        <v>0</v>
      </c>
      <c r="N17" s="62">
        <f t="shared" si="0"/>
        <v>0</v>
      </c>
      <c r="O17" s="62">
        <f t="shared" si="0"/>
        <v>0</v>
      </c>
      <c r="P17" s="62">
        <f t="shared" si="0"/>
        <v>0</v>
      </c>
      <c r="Q17" s="64">
        <f t="shared" si="0"/>
        <v>0</v>
      </c>
      <c r="S17" s="222"/>
    </row>
    <row r="18" spans="1:19" hidden="1">
      <c r="A18" s="222"/>
      <c r="B18" s="222"/>
      <c r="C18" s="222" t="s">
        <v>241</v>
      </c>
      <c r="Q18" s="189"/>
      <c r="S18" s="222"/>
    </row>
    <row r="19" spans="1:19" hidden="1">
      <c r="A19" s="222"/>
      <c r="B19" s="222"/>
      <c r="C19" s="222" t="s">
        <v>244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190"/>
      <c r="R19" s="222"/>
      <c r="S19" s="222" t="s">
        <v>245</v>
      </c>
    </row>
    <row r="20" spans="1:19" hidden="1">
      <c r="Q20" s="189"/>
    </row>
    <row r="21" spans="1:19" hidden="1">
      <c r="Q21" s="189"/>
    </row>
    <row r="22" spans="1:19" hidden="1">
      <c r="Q22" s="189"/>
    </row>
    <row r="23" spans="1:19" hidden="1">
      <c r="Q23" s="189"/>
    </row>
    <row r="24" spans="1:19" hidden="1">
      <c r="Q24" s="189"/>
    </row>
    <row r="25" spans="1:19" hidden="1">
      <c r="Q25" s="189"/>
    </row>
    <row r="26" spans="1:19" hidden="1">
      <c r="Q26" s="189"/>
    </row>
    <row r="27" spans="1:19" hidden="1">
      <c r="Q27" s="189"/>
    </row>
    <row r="28" spans="1:19" hidden="1">
      <c r="Q28" s="189"/>
    </row>
    <row r="29" spans="1:19" hidden="1">
      <c r="A29" s="222"/>
      <c r="B29" s="222"/>
      <c r="C29" s="222" t="s">
        <v>1382</v>
      </c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190"/>
      <c r="R29" s="222"/>
      <c r="S29" s="222"/>
    </row>
    <row r="30" spans="1:19" hidden="1">
      <c r="A30" s="222"/>
      <c r="B30" s="222"/>
      <c r="C30" s="222"/>
      <c r="D30" s="222"/>
      <c r="E30" s="222"/>
      <c r="F30" s="222"/>
      <c r="G30" s="222" t="s">
        <v>591</v>
      </c>
      <c r="H30" s="222" t="s">
        <v>591</v>
      </c>
      <c r="I30" s="222" t="s">
        <v>591</v>
      </c>
      <c r="J30" s="222" t="s">
        <v>591</v>
      </c>
      <c r="K30" s="222" t="s">
        <v>591</v>
      </c>
      <c r="L30" s="222" t="s">
        <v>592</v>
      </c>
      <c r="M30" s="222" t="s">
        <v>733</v>
      </c>
      <c r="N30" s="222" t="s">
        <v>593</v>
      </c>
      <c r="O30" s="222" t="s">
        <v>733</v>
      </c>
      <c r="P30" s="222" t="s">
        <v>594</v>
      </c>
      <c r="Q30" s="190" t="s">
        <v>595</v>
      </c>
      <c r="R30" s="222"/>
      <c r="S30" s="222"/>
    </row>
    <row r="31" spans="1:19" hidden="1">
      <c r="A31" s="222"/>
      <c r="B31" s="222"/>
      <c r="C31" s="222"/>
      <c r="D31" s="222"/>
      <c r="E31" s="222"/>
      <c r="F31" s="222"/>
      <c r="G31" s="222" t="s">
        <v>2164</v>
      </c>
      <c r="H31" s="222" t="s">
        <v>2165</v>
      </c>
      <c r="I31" s="222" t="s">
        <v>2166</v>
      </c>
      <c r="J31" s="222" t="s">
        <v>1951</v>
      </c>
      <c r="K31" s="222" t="s">
        <v>735</v>
      </c>
      <c r="L31" s="222" t="s">
        <v>1390</v>
      </c>
      <c r="M31" s="222" t="s">
        <v>1390</v>
      </c>
      <c r="N31" s="222" t="s">
        <v>1390</v>
      </c>
      <c r="O31" s="222" t="s">
        <v>1391</v>
      </c>
      <c r="P31" s="222"/>
      <c r="Q31" s="190"/>
      <c r="R31" s="222"/>
      <c r="S31" s="222"/>
    </row>
    <row r="32" spans="1:19" hidden="1">
      <c r="A32" s="222"/>
      <c r="B32" s="222"/>
      <c r="C32" s="222" t="s">
        <v>242</v>
      </c>
      <c r="D32" s="222" t="s">
        <v>819</v>
      </c>
      <c r="E32" s="222" t="s">
        <v>819</v>
      </c>
      <c r="F32" s="222" t="s">
        <v>819</v>
      </c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190"/>
      <c r="R32" s="222" t="s">
        <v>241</v>
      </c>
      <c r="S32" s="222" t="s">
        <v>243</v>
      </c>
    </row>
    <row r="33" spans="1:19" hidden="1">
      <c r="A33" s="222"/>
      <c r="B33" s="222"/>
      <c r="C33" s="222" t="s">
        <v>241</v>
      </c>
      <c r="Q33" s="189"/>
      <c r="S33" s="222"/>
    </row>
    <row r="34" spans="1:19">
      <c r="A34" s="222"/>
      <c r="B34" s="222" t="s">
        <v>596</v>
      </c>
      <c r="C34" s="222"/>
      <c r="D34" s="269" t="s">
        <v>2102</v>
      </c>
      <c r="E34" s="318"/>
      <c r="F34" s="12" t="s">
        <v>577</v>
      </c>
      <c r="G34" s="62">
        <f>SUMIF(F12:F21,"Sovereigns",G12:G21)</f>
        <v>0</v>
      </c>
      <c r="H34" s="62">
        <f>SUMIF(F12:F21,"Sovereigns",H12:H21)</f>
        <v>0</v>
      </c>
      <c r="I34" s="62">
        <f>SUMIF(F12:F21,"Sovereigns",I12:I21)</f>
        <v>0</v>
      </c>
      <c r="J34" s="62">
        <f>SUMIF(F12:F21,"Sovereigns",J12:J21)</f>
        <v>0</v>
      </c>
      <c r="K34" s="62">
        <f>SUMIF(F12:F21,"Sovereigns",K12:K21)</f>
        <v>0</v>
      </c>
      <c r="L34" s="62">
        <f>SUMIF(F12:F21,"Sovereigns",L12:L21)</f>
        <v>0</v>
      </c>
      <c r="M34" s="62">
        <f>SUMIF(F12:F21,"Sovereigns",M12:M21)</f>
        <v>0</v>
      </c>
      <c r="N34" s="62">
        <f>SUMIF(F12:F21,"Sovereigns",N12:N21)</f>
        <v>0</v>
      </c>
      <c r="O34" s="62">
        <f>SUMIF(F12:F21,"Sovereigns",O12:O21)</f>
        <v>0</v>
      </c>
      <c r="P34" s="62">
        <f>SUMIF(F12:F21,"Sovereigns",P12:P21)</f>
        <v>0</v>
      </c>
      <c r="Q34" s="64">
        <f>SUMIF(F12:F21,"Sovereigns",Q12:Q21)</f>
        <v>0</v>
      </c>
      <c r="S34" s="222"/>
    </row>
    <row r="35" spans="1:19">
      <c r="A35" s="222"/>
      <c r="B35" s="222" t="s">
        <v>597</v>
      </c>
      <c r="C35" s="222"/>
      <c r="D35" s="278"/>
      <c r="E35" s="319"/>
      <c r="F35" s="12" t="s">
        <v>578</v>
      </c>
      <c r="G35" s="62">
        <f>SUMIF(F12:F21,"Banks",G12:G21)</f>
        <v>0</v>
      </c>
      <c r="H35" s="62">
        <f>SUMIF(F12:F21,"Banks",H12:H21)</f>
        <v>0</v>
      </c>
      <c r="I35" s="62">
        <f>SUMIF(F12:F21,"Banks",I12:I21)</f>
        <v>0</v>
      </c>
      <c r="J35" s="62">
        <f>SUMIF(F12:F21,"Banks",J12:J21)</f>
        <v>0</v>
      </c>
      <c r="K35" s="62">
        <f>SUMIF(F12:F21,"Banks",K12:K21)</f>
        <v>0</v>
      </c>
      <c r="L35" s="62">
        <f>SUMIF(F12:F21,"Banks",L12:L21)</f>
        <v>0</v>
      </c>
      <c r="M35" s="62">
        <f>SUMIF(F12:F21,"Banks",M12:M21)</f>
        <v>0</v>
      </c>
      <c r="N35" s="62">
        <f>SUMIF(F12:F21,"Banks",N12:N21)</f>
        <v>0</v>
      </c>
      <c r="O35" s="62">
        <f>SUMIF(F12:F21,"Banks",O12:O21)</f>
        <v>0</v>
      </c>
      <c r="P35" s="62">
        <f>SUMIF(F12:F21,"Banks",P12:P21)</f>
        <v>0</v>
      </c>
      <c r="Q35" s="64">
        <f>SUMIF(F12:F21,"Banks",Q12:Q21)</f>
        <v>0</v>
      </c>
      <c r="S35" s="222"/>
    </row>
    <row r="36" spans="1:19">
      <c r="A36" s="222"/>
      <c r="B36" s="222" t="s">
        <v>2161</v>
      </c>
      <c r="C36" s="222"/>
      <c r="D36" s="278"/>
      <c r="E36" s="319"/>
      <c r="F36" s="12" t="s">
        <v>579</v>
      </c>
      <c r="G36" s="62">
        <f>SUMIF(F12:F21,"Corporates",G12:G21)</f>
        <v>0</v>
      </c>
      <c r="H36" s="62">
        <f>SUMIF(F12:F21,"Corporates",H12:H21)</f>
        <v>0</v>
      </c>
      <c r="I36" s="62">
        <f>SUMIF(F12:F21,"Corporates",I12:I21)</f>
        <v>0</v>
      </c>
      <c r="J36" s="62">
        <f>SUMIF(F12:F21,"Corporates",J12:J21)</f>
        <v>0</v>
      </c>
      <c r="K36" s="62">
        <f>SUMIF(F12:F21,"Corporates",K12:K21)</f>
        <v>0</v>
      </c>
      <c r="L36" s="62">
        <f>SUMIF(F12:F21,"Corporates",L12:L21)</f>
        <v>0</v>
      </c>
      <c r="M36" s="62">
        <f>SUMIF(F12:F21,"Corporates",M12:M21)</f>
        <v>0</v>
      </c>
      <c r="N36" s="62">
        <f>SUMIF(F12:F21,"Corporates",N12:N21)</f>
        <v>0</v>
      </c>
      <c r="O36" s="62">
        <f>SUMIF(F12:F21,"Corporates",O12:O21)</f>
        <v>0</v>
      </c>
      <c r="P36" s="62">
        <f>SUMIF(F12:F21,"Corporates",P12:P21)</f>
        <v>0</v>
      </c>
      <c r="Q36" s="64">
        <f>SUMIF(F12:F21,"Corporates",Q12:Q21)</f>
        <v>0</v>
      </c>
      <c r="S36" s="222"/>
    </row>
    <row r="37" spans="1:19">
      <c r="A37" s="222"/>
      <c r="B37" s="222" t="s">
        <v>2162</v>
      </c>
      <c r="C37" s="222"/>
      <c r="D37" s="278"/>
      <c r="E37" s="319"/>
      <c r="F37" s="12" t="s">
        <v>718</v>
      </c>
      <c r="G37" s="62">
        <f>SUMIF(F12:F21,"Others",G12:G21)</f>
        <v>0</v>
      </c>
      <c r="H37" s="62">
        <f>SUMIF(F12:F21,"Others",H12:H21)</f>
        <v>0</v>
      </c>
      <c r="I37" s="62">
        <f>SUMIF(F12:F21,"Others",I12:I21)</f>
        <v>0</v>
      </c>
      <c r="J37" s="62">
        <f>SUMIF(F12:F21,"Others",J12:J21)</f>
        <v>0</v>
      </c>
      <c r="K37" s="62">
        <f>SUMIF(F12:F21,"Others",K12:K21)</f>
        <v>0</v>
      </c>
      <c r="L37" s="62">
        <f>SUMIF(F12:F21,"Others",L12:L21)</f>
        <v>0</v>
      </c>
      <c r="M37" s="62">
        <f>SUMIF(F12:F21,"Others",M12:M21)</f>
        <v>0</v>
      </c>
      <c r="N37" s="62">
        <f>SUMIF(F12:F21,"Others",N12:N21)</f>
        <v>0</v>
      </c>
      <c r="O37" s="62">
        <f>SUMIF(F12:F21,"Others",O12:O21)</f>
        <v>0</v>
      </c>
      <c r="P37" s="62">
        <f>SUMIF(F12:F21,"Others",P12:P21)</f>
        <v>0</v>
      </c>
      <c r="Q37" s="64">
        <f>SUMIF(F12:F21,"Others",Q12:Q21)</f>
        <v>0</v>
      </c>
      <c r="S37" s="222"/>
    </row>
    <row r="38" spans="1:19">
      <c r="A38" s="222"/>
      <c r="B38" s="222" t="s">
        <v>2163</v>
      </c>
      <c r="C38" s="222"/>
      <c r="D38" s="270"/>
      <c r="E38" s="320"/>
      <c r="F38" s="12" t="s">
        <v>2102</v>
      </c>
      <c r="G38" s="62">
        <f t="shared" ref="G38:P38" si="1">G34+G35+G36+G37</f>
        <v>0</v>
      </c>
      <c r="H38" s="62">
        <f t="shared" si="1"/>
        <v>0</v>
      </c>
      <c r="I38" s="62">
        <f t="shared" si="1"/>
        <v>0</v>
      </c>
      <c r="J38" s="62">
        <f t="shared" si="1"/>
        <v>0</v>
      </c>
      <c r="K38" s="62">
        <f t="shared" si="1"/>
        <v>0</v>
      </c>
      <c r="L38" s="62">
        <f t="shared" si="1"/>
        <v>0</v>
      </c>
      <c r="M38" s="62">
        <f t="shared" si="1"/>
        <v>0</v>
      </c>
      <c r="N38" s="62">
        <f t="shared" si="1"/>
        <v>0</v>
      </c>
      <c r="O38" s="62">
        <f t="shared" si="1"/>
        <v>0</v>
      </c>
      <c r="P38" s="62">
        <f t="shared" si="1"/>
        <v>0</v>
      </c>
      <c r="Q38" s="64">
        <f>Q34+Q35+Q36+Q37</f>
        <v>0</v>
      </c>
      <c r="S38" s="222"/>
    </row>
    <row r="39" spans="1:19">
      <c r="A39" s="222"/>
      <c r="B39" s="222"/>
      <c r="C39" s="222" t="s">
        <v>241</v>
      </c>
      <c r="S39" s="222"/>
    </row>
    <row r="40" spans="1:19">
      <c r="A40" s="222"/>
      <c r="B40" s="222"/>
      <c r="C40" s="222" t="s">
        <v>244</v>
      </c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 t="s">
        <v>245</v>
      </c>
    </row>
  </sheetData>
  <mergeCells count="16">
    <mergeCell ref="D1:K1"/>
    <mergeCell ref="O9:Q9"/>
    <mergeCell ref="F10:F11"/>
    <mergeCell ref="E10:E11"/>
    <mergeCell ref="D10:D11"/>
    <mergeCell ref="D9:N9"/>
    <mergeCell ref="P10:P11"/>
    <mergeCell ref="E34:E38"/>
    <mergeCell ref="D34:D38"/>
    <mergeCell ref="Q10:Q11"/>
    <mergeCell ref="D13:D17"/>
    <mergeCell ref="E13:E17"/>
    <mergeCell ref="G10:K10"/>
    <mergeCell ref="L10:L11"/>
    <mergeCell ref="M10:N10"/>
    <mergeCell ref="O10:O11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G34:Q38 G17:J17 K13:K17 L17:Q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3:J16 L13:Q16">
      <formula1>-99999999999999900</formula1>
      <formula2>99999999999999900</formula2>
    </dataValidation>
  </dataValidations>
  <hyperlinks>
    <hyperlink ref="G4" location="Navigation!A1" display="Back To Navigation Page"/>
  </hyperlinks>
  <pageMargins left="0.7" right="0.7" top="0.75" bottom="0.75" header="0.3" footer="0.3"/>
  <ignoredErrors>
    <ignoredError sqref="K17" formula="1"/>
    <ignoredError sqref="G34:Q38 Q13" unlockedFormula="1"/>
  </ignoredErrors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P246"/>
  <sheetViews>
    <sheetView showGridLines="0" topLeftCell="D1" workbookViewId="0">
      <selection sqref="A1:C1048576"/>
    </sheetView>
  </sheetViews>
  <sheetFormatPr defaultColWidth="21" defaultRowHeight="15"/>
  <cols>
    <col min="1" max="3" width="21" style="193" hidden="1" customWidth="1"/>
    <col min="4" max="4" width="25.140625" style="193" customWidth="1"/>
    <col min="5" max="14" width="28.7109375" style="193" customWidth="1"/>
    <col min="15" max="16384" width="21" style="193"/>
  </cols>
  <sheetData>
    <row r="1" spans="1:12" ht="27.95" customHeight="1">
      <c r="A1" s="194" t="s">
        <v>2203</v>
      </c>
      <c r="D1" s="225" t="s">
        <v>2204</v>
      </c>
      <c r="E1" s="225"/>
      <c r="F1" s="225"/>
      <c r="G1" s="225"/>
      <c r="H1" s="225"/>
      <c r="I1" s="225"/>
      <c r="J1" s="225"/>
      <c r="K1" s="225"/>
    </row>
    <row r="4" spans="1:12">
      <c r="E4" s="208" t="s">
        <v>1256</v>
      </c>
    </row>
    <row r="5" spans="1:12">
      <c r="A5" s="222"/>
      <c r="B5" s="222"/>
      <c r="C5" s="222" t="s">
        <v>2205</v>
      </c>
      <c r="D5" s="222"/>
      <c r="E5" s="222"/>
      <c r="F5" s="222"/>
      <c r="G5" s="222"/>
      <c r="H5" s="222"/>
      <c r="I5" s="222"/>
      <c r="J5" s="222"/>
      <c r="K5" s="222"/>
      <c r="L5" s="222"/>
    </row>
    <row r="6" spans="1:12">
      <c r="A6" s="222"/>
      <c r="B6" s="222"/>
      <c r="C6" s="222"/>
      <c r="D6" s="222"/>
      <c r="E6" s="222" t="s">
        <v>731</v>
      </c>
      <c r="F6" s="222" t="s">
        <v>2206</v>
      </c>
      <c r="G6" s="222" t="s">
        <v>2207</v>
      </c>
      <c r="H6" s="222" t="s">
        <v>731</v>
      </c>
      <c r="I6" s="222" t="s">
        <v>2206</v>
      </c>
      <c r="J6" s="222" t="s">
        <v>2207</v>
      </c>
      <c r="K6" s="222"/>
      <c r="L6" s="222"/>
    </row>
    <row r="7" spans="1:12">
      <c r="A7" s="222"/>
      <c r="B7" s="222"/>
      <c r="C7" s="222"/>
      <c r="D7" s="222"/>
      <c r="E7" s="222" t="s">
        <v>103</v>
      </c>
      <c r="F7" s="222" t="s">
        <v>103</v>
      </c>
      <c r="G7" s="222" t="s">
        <v>103</v>
      </c>
      <c r="H7" s="222" t="s">
        <v>1245</v>
      </c>
      <c r="I7" s="222" t="s">
        <v>1245</v>
      </c>
      <c r="J7" s="222" t="s">
        <v>1245</v>
      </c>
      <c r="K7" s="222"/>
      <c r="L7" s="222"/>
    </row>
    <row r="8" spans="1:12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/>
      <c r="K8" s="222" t="s">
        <v>241</v>
      </c>
      <c r="L8" s="222" t="s">
        <v>243</v>
      </c>
    </row>
    <row r="9" spans="1:12">
      <c r="A9" s="222"/>
      <c r="B9" s="222"/>
      <c r="C9" s="222" t="s">
        <v>819</v>
      </c>
      <c r="D9" s="301" t="s">
        <v>2208</v>
      </c>
      <c r="E9" s="271" t="s">
        <v>1991</v>
      </c>
      <c r="F9" s="234"/>
      <c r="G9" s="234"/>
      <c r="H9" s="234"/>
      <c r="I9" s="234"/>
      <c r="J9" s="272"/>
      <c r="K9" s="212"/>
      <c r="L9" s="222"/>
    </row>
    <row r="10" spans="1:12">
      <c r="A10" s="222"/>
      <c r="B10" s="222"/>
      <c r="C10" s="222" t="s">
        <v>819</v>
      </c>
      <c r="D10" s="301"/>
      <c r="E10" s="326" t="s">
        <v>2209</v>
      </c>
      <c r="F10" s="327"/>
      <c r="G10" s="328"/>
      <c r="H10" s="326" t="s">
        <v>2210</v>
      </c>
      <c r="I10" s="327"/>
      <c r="J10" s="328"/>
      <c r="L10" s="222"/>
    </row>
    <row r="11" spans="1:12" s="199" customFormat="1" ht="30">
      <c r="A11" s="222"/>
      <c r="B11" s="222"/>
      <c r="C11" s="219" t="s">
        <v>819</v>
      </c>
      <c r="D11" s="301"/>
      <c r="E11" s="207" t="s">
        <v>2211</v>
      </c>
      <c r="F11" s="206" t="s">
        <v>2212</v>
      </c>
      <c r="G11" s="206" t="s">
        <v>2213</v>
      </c>
      <c r="H11" s="206" t="s">
        <v>2214</v>
      </c>
      <c r="I11" s="198" t="s">
        <v>2215</v>
      </c>
      <c r="J11" s="206" t="s">
        <v>2213</v>
      </c>
      <c r="L11" s="222"/>
    </row>
    <row r="12" spans="1:12" hidden="1">
      <c r="A12" s="222"/>
      <c r="B12" s="222"/>
      <c r="C12" s="222" t="s">
        <v>241</v>
      </c>
      <c r="L12" s="222"/>
    </row>
    <row r="13" spans="1:12">
      <c r="A13" s="222"/>
      <c r="B13" s="222"/>
      <c r="C13" s="222"/>
      <c r="D13" s="237" t="s">
        <v>2216</v>
      </c>
      <c r="E13" s="294"/>
      <c r="F13" s="294"/>
      <c r="G13" s="294"/>
      <c r="H13" s="294"/>
      <c r="I13" s="294"/>
      <c r="J13" s="295"/>
      <c r="L13" s="222"/>
    </row>
    <row r="14" spans="1:12">
      <c r="A14" s="222"/>
      <c r="B14" s="222" t="s">
        <v>2217</v>
      </c>
      <c r="C14" s="222"/>
      <c r="D14" s="201" t="s">
        <v>2218</v>
      </c>
      <c r="E14" s="209"/>
      <c r="F14" s="209"/>
      <c r="G14" s="209"/>
      <c r="H14" s="209"/>
      <c r="I14" s="209"/>
      <c r="J14" s="209"/>
      <c r="L14" s="222"/>
    </row>
    <row r="15" spans="1:12">
      <c r="A15" s="222"/>
      <c r="B15" s="222" t="s">
        <v>2219</v>
      </c>
      <c r="C15" s="222"/>
      <c r="D15" s="195" t="s">
        <v>2220</v>
      </c>
      <c r="E15" s="209"/>
      <c r="F15" s="209"/>
      <c r="G15" s="209"/>
      <c r="H15" s="209"/>
      <c r="I15" s="209"/>
      <c r="J15" s="209"/>
      <c r="L15" s="222"/>
    </row>
    <row r="16" spans="1:12">
      <c r="A16" s="222"/>
      <c r="B16" s="222" t="s">
        <v>2221</v>
      </c>
      <c r="C16" s="222"/>
      <c r="D16" s="201" t="s">
        <v>2222</v>
      </c>
      <c r="E16" s="209"/>
      <c r="F16" s="209"/>
      <c r="G16" s="209"/>
      <c r="H16" s="209"/>
      <c r="I16" s="209"/>
      <c r="J16" s="209"/>
      <c r="L16" s="222"/>
    </row>
    <row r="17" spans="1:12">
      <c r="A17" s="222"/>
      <c r="B17" s="222" t="s">
        <v>2223</v>
      </c>
      <c r="C17" s="222"/>
      <c r="D17" s="201" t="s">
        <v>2224</v>
      </c>
      <c r="E17" s="209"/>
      <c r="F17" s="209"/>
      <c r="G17" s="209"/>
      <c r="H17" s="209"/>
      <c r="I17" s="209"/>
      <c r="J17" s="209"/>
      <c r="L17" s="222"/>
    </row>
    <row r="18" spans="1:12">
      <c r="A18" s="222"/>
      <c r="B18" s="222" t="s">
        <v>2225</v>
      </c>
      <c r="C18" s="222"/>
      <c r="D18" s="201" t="s">
        <v>2226</v>
      </c>
      <c r="E18" s="209"/>
      <c r="F18" s="209"/>
      <c r="G18" s="209"/>
      <c r="H18" s="209"/>
      <c r="I18" s="209"/>
      <c r="J18" s="209"/>
      <c r="L18" s="222"/>
    </row>
    <row r="19" spans="1:12">
      <c r="A19" s="222"/>
      <c r="B19" s="222" t="s">
        <v>2227</v>
      </c>
      <c r="C19" s="222"/>
      <c r="D19" s="201" t="s">
        <v>2228</v>
      </c>
      <c r="E19" s="210">
        <f t="shared" ref="E19:J19" si="0">SUM(E29:E30)</f>
        <v>0</v>
      </c>
      <c r="F19" s="210">
        <f t="shared" si="0"/>
        <v>0</v>
      </c>
      <c r="G19" s="210">
        <f t="shared" si="0"/>
        <v>0</v>
      </c>
      <c r="H19" s="210">
        <f t="shared" si="0"/>
        <v>0</v>
      </c>
      <c r="I19" s="210">
        <f t="shared" si="0"/>
        <v>0</v>
      </c>
      <c r="J19" s="210">
        <f t="shared" si="0"/>
        <v>0</v>
      </c>
      <c r="L19" s="222"/>
    </row>
    <row r="20" spans="1:12" hidden="1">
      <c r="A20" s="222"/>
      <c r="B20" s="222"/>
      <c r="C20" s="222" t="s">
        <v>241</v>
      </c>
      <c r="L20" s="222"/>
    </row>
    <row r="21" spans="1:12" hidden="1">
      <c r="A21" s="222"/>
      <c r="B21" s="222"/>
      <c r="C21" s="222" t="s">
        <v>244</v>
      </c>
      <c r="D21" s="222"/>
      <c r="E21" s="222"/>
      <c r="F21" s="222"/>
      <c r="G21" s="222"/>
      <c r="H21" s="222"/>
      <c r="I21" s="222"/>
      <c r="J21" s="222"/>
      <c r="K21" s="222"/>
      <c r="L21" s="222" t="s">
        <v>245</v>
      </c>
    </row>
    <row r="22" spans="1:12" hidden="1"/>
    <row r="23" spans="1:12" hidden="1"/>
    <row r="24" spans="1:12" hidden="1">
      <c r="A24" s="222"/>
      <c r="B24" s="222"/>
      <c r="C24" s="222" t="s">
        <v>2229</v>
      </c>
      <c r="D24" s="222"/>
      <c r="E24" s="222"/>
      <c r="F24" s="222"/>
      <c r="G24" s="222"/>
      <c r="H24" s="222"/>
      <c r="I24" s="222"/>
      <c r="J24" s="222"/>
      <c r="K24" s="222"/>
      <c r="L24" s="222"/>
    </row>
    <row r="25" spans="1:12" hidden="1">
      <c r="A25" s="222"/>
      <c r="B25" s="222"/>
      <c r="C25" s="222"/>
      <c r="D25" s="222"/>
      <c r="E25" s="222" t="s">
        <v>731</v>
      </c>
      <c r="F25" s="222" t="s">
        <v>2206</v>
      </c>
      <c r="G25" s="222" t="s">
        <v>2207</v>
      </c>
      <c r="H25" s="222" t="s">
        <v>731</v>
      </c>
      <c r="I25" s="222" t="s">
        <v>2206</v>
      </c>
      <c r="J25" s="222" t="s">
        <v>2207</v>
      </c>
      <c r="K25" s="222"/>
      <c r="L25" s="222"/>
    </row>
    <row r="26" spans="1:12" hidden="1">
      <c r="A26" s="222"/>
      <c r="B26" s="222"/>
      <c r="C26" s="222"/>
      <c r="D26" s="222" t="s">
        <v>2230</v>
      </c>
      <c r="E26" s="222" t="s">
        <v>103</v>
      </c>
      <c r="F26" s="222" t="s">
        <v>103</v>
      </c>
      <c r="G26" s="222" t="s">
        <v>103</v>
      </c>
      <c r="H26" s="222" t="s">
        <v>1245</v>
      </c>
      <c r="I26" s="222" t="s">
        <v>1245</v>
      </c>
      <c r="J26" s="222" t="s">
        <v>1245</v>
      </c>
      <c r="K26" s="222"/>
      <c r="L26" s="222"/>
    </row>
    <row r="27" spans="1:12" hidden="1">
      <c r="A27" s="222"/>
      <c r="B27" s="222"/>
      <c r="C27" s="222" t="s">
        <v>242</v>
      </c>
      <c r="D27" s="222" t="s">
        <v>858</v>
      </c>
      <c r="E27" s="222"/>
      <c r="F27" s="222"/>
      <c r="G27" s="222"/>
      <c r="H27" s="222"/>
      <c r="I27" s="222"/>
      <c r="J27" s="222"/>
      <c r="K27" s="222" t="s">
        <v>241</v>
      </c>
      <c r="L27" s="222" t="s">
        <v>243</v>
      </c>
    </row>
    <row r="28" spans="1:12" hidden="1">
      <c r="A28" s="222"/>
      <c r="B28" s="222"/>
      <c r="C28" s="222" t="s">
        <v>241</v>
      </c>
      <c r="L28" s="222"/>
    </row>
    <row r="29" spans="1:12">
      <c r="A29" s="222"/>
      <c r="B29" s="222" t="s">
        <v>2227</v>
      </c>
      <c r="C29" s="219"/>
      <c r="D29" s="200"/>
      <c r="E29" s="209"/>
      <c r="F29" s="209"/>
      <c r="G29" s="209"/>
      <c r="H29" s="209"/>
      <c r="I29" s="209"/>
      <c r="J29" s="209"/>
      <c r="L29" s="222"/>
    </row>
    <row r="30" spans="1:12" hidden="1">
      <c r="A30" s="222"/>
      <c r="B30" s="222"/>
      <c r="C30" s="222" t="s">
        <v>241</v>
      </c>
      <c r="L30" s="222"/>
    </row>
    <row r="31" spans="1:12" hidden="1">
      <c r="A31" s="222"/>
      <c r="B31" s="222"/>
      <c r="C31" s="222" t="s">
        <v>244</v>
      </c>
      <c r="D31" s="222"/>
      <c r="E31" s="222"/>
      <c r="F31" s="222"/>
      <c r="G31" s="222"/>
      <c r="H31" s="222"/>
      <c r="I31" s="222"/>
      <c r="J31" s="222"/>
      <c r="K31" s="222"/>
      <c r="L31" s="222" t="s">
        <v>245</v>
      </c>
    </row>
    <row r="32" spans="1:12" hidden="1"/>
    <row r="33" spans="1:12" hidden="1"/>
    <row r="34" spans="1:12" hidden="1"/>
    <row r="35" spans="1:12" hidden="1">
      <c r="A35" s="222"/>
      <c r="B35" s="222"/>
      <c r="C35" s="222" t="s">
        <v>2231</v>
      </c>
      <c r="D35" s="222"/>
      <c r="E35" s="222"/>
      <c r="F35" s="222"/>
      <c r="G35" s="222"/>
      <c r="H35" s="222"/>
      <c r="I35" s="222"/>
      <c r="J35" s="222"/>
      <c r="K35" s="222"/>
      <c r="L35" s="222"/>
    </row>
    <row r="36" spans="1:12" hidden="1">
      <c r="A36" s="222"/>
      <c r="B36" s="222"/>
      <c r="C36" s="222"/>
      <c r="D36" s="222"/>
      <c r="E36" s="222" t="s">
        <v>731</v>
      </c>
      <c r="F36" s="222" t="s">
        <v>2206</v>
      </c>
      <c r="G36" s="222" t="s">
        <v>2207</v>
      </c>
      <c r="H36" s="222" t="s">
        <v>731</v>
      </c>
      <c r="I36" s="222" t="s">
        <v>2206</v>
      </c>
      <c r="J36" s="222" t="s">
        <v>2207</v>
      </c>
      <c r="K36" s="222"/>
      <c r="L36" s="222"/>
    </row>
    <row r="37" spans="1:12" hidden="1">
      <c r="A37" s="222"/>
      <c r="B37" s="222"/>
      <c r="C37" s="222"/>
      <c r="D37" s="222"/>
      <c r="E37" s="222" t="s">
        <v>103</v>
      </c>
      <c r="F37" s="222" t="s">
        <v>103</v>
      </c>
      <c r="G37" s="222" t="s">
        <v>103</v>
      </c>
      <c r="H37" s="222" t="s">
        <v>1245</v>
      </c>
      <c r="I37" s="222" t="s">
        <v>1245</v>
      </c>
      <c r="J37" s="222" t="s">
        <v>1245</v>
      </c>
      <c r="K37" s="222"/>
      <c r="L37" s="222"/>
    </row>
    <row r="38" spans="1:12" hidden="1">
      <c r="A38" s="222"/>
      <c r="B38" s="222"/>
      <c r="C38" s="222" t="s">
        <v>242</v>
      </c>
      <c r="D38" s="222" t="s">
        <v>819</v>
      </c>
      <c r="E38" s="222"/>
      <c r="F38" s="222"/>
      <c r="G38" s="222"/>
      <c r="H38" s="222"/>
      <c r="I38" s="222"/>
      <c r="J38" s="222"/>
      <c r="K38" s="222" t="s">
        <v>241</v>
      </c>
      <c r="L38" s="222" t="s">
        <v>243</v>
      </c>
    </row>
    <row r="39" spans="1:12" hidden="1">
      <c r="A39" s="222"/>
      <c r="B39" s="222"/>
      <c r="C39" s="222" t="s">
        <v>241</v>
      </c>
      <c r="L39" s="222"/>
    </row>
    <row r="40" spans="1:12" s="199" customFormat="1" ht="30">
      <c r="A40" s="222"/>
      <c r="B40" s="222" t="s">
        <v>2232</v>
      </c>
      <c r="C40" s="222"/>
      <c r="D40" s="214" t="s">
        <v>2233</v>
      </c>
      <c r="E40" s="211">
        <f t="shared" ref="E40:J40" si="1">E14+E15+E16+E17+E18+E19</f>
        <v>0</v>
      </c>
      <c r="F40" s="211">
        <f t="shared" si="1"/>
        <v>0</v>
      </c>
      <c r="G40" s="211">
        <f t="shared" si="1"/>
        <v>0</v>
      </c>
      <c r="H40" s="211">
        <f t="shared" si="1"/>
        <v>0</v>
      </c>
      <c r="I40" s="211">
        <f t="shared" si="1"/>
        <v>0</v>
      </c>
      <c r="J40" s="211">
        <f t="shared" si="1"/>
        <v>0</v>
      </c>
      <c r="L40" s="222"/>
    </row>
    <row r="41" spans="1:12" ht="30">
      <c r="A41" s="222"/>
      <c r="B41" s="222" t="s">
        <v>2234</v>
      </c>
      <c r="C41" s="222"/>
      <c r="D41" s="215" t="s">
        <v>2235</v>
      </c>
      <c r="E41" s="209"/>
      <c r="F41" s="209"/>
      <c r="G41" s="209"/>
      <c r="H41" s="209"/>
      <c r="I41" s="209"/>
      <c r="J41" s="209"/>
      <c r="L41" s="222"/>
    </row>
    <row r="42" spans="1:12">
      <c r="A42" s="222"/>
      <c r="B42" s="222"/>
      <c r="C42" s="222"/>
      <c r="D42" s="237" t="s">
        <v>2236</v>
      </c>
      <c r="E42" s="294"/>
      <c r="F42" s="294"/>
      <c r="G42" s="294"/>
      <c r="H42" s="294"/>
      <c r="I42" s="294"/>
      <c r="J42" s="295"/>
      <c r="L42" s="222"/>
    </row>
    <row r="43" spans="1:12" ht="45">
      <c r="A43" s="222"/>
      <c r="B43" s="222" t="s">
        <v>2237</v>
      </c>
      <c r="C43" s="222"/>
      <c r="D43" s="195" t="s">
        <v>2238</v>
      </c>
      <c r="E43" s="209"/>
      <c r="F43" s="209"/>
      <c r="G43" s="197"/>
      <c r="H43" s="209"/>
      <c r="I43" s="209"/>
      <c r="J43" s="197"/>
      <c r="L43" s="222"/>
    </row>
    <row r="44" spans="1:12" ht="30">
      <c r="A44" s="222"/>
      <c r="B44" s="222" t="s">
        <v>2239</v>
      </c>
      <c r="C44" s="222"/>
      <c r="D44" s="195" t="s">
        <v>2240</v>
      </c>
      <c r="E44" s="209"/>
      <c r="F44" s="209"/>
      <c r="G44" s="197"/>
      <c r="H44" s="209"/>
      <c r="I44" s="209"/>
      <c r="J44" s="197"/>
      <c r="L44" s="222"/>
    </row>
    <row r="45" spans="1:12">
      <c r="A45" s="222"/>
      <c r="B45" s="220" t="s">
        <v>2241</v>
      </c>
      <c r="C45" s="220"/>
      <c r="D45" s="201" t="s">
        <v>2242</v>
      </c>
      <c r="E45" s="210">
        <f>SUM(E55:E56)</f>
        <v>0</v>
      </c>
      <c r="F45" s="210">
        <f>SUM(F55:F56)</f>
        <v>0</v>
      </c>
      <c r="G45" s="197"/>
      <c r="H45" s="210">
        <f>SUM(H55:H56)</f>
        <v>0</v>
      </c>
      <c r="I45" s="210">
        <f>SUM(I55:I56)</f>
        <v>0</v>
      </c>
      <c r="J45" s="197"/>
      <c r="L45" s="222"/>
    </row>
    <row r="46" spans="1:12" hidden="1">
      <c r="A46" s="222"/>
      <c r="B46" s="220"/>
      <c r="C46" s="220" t="s">
        <v>241</v>
      </c>
      <c r="L46" s="222"/>
    </row>
    <row r="47" spans="1:12" hidden="1">
      <c r="A47" s="222"/>
      <c r="B47" s="220"/>
      <c r="C47" s="220" t="s">
        <v>244</v>
      </c>
      <c r="D47" s="222"/>
      <c r="E47" s="222"/>
      <c r="F47" s="222"/>
      <c r="G47" s="222"/>
      <c r="H47" s="222"/>
      <c r="I47" s="222"/>
      <c r="J47" s="222"/>
      <c r="K47" s="222"/>
      <c r="L47" s="222" t="s">
        <v>245</v>
      </c>
    </row>
    <row r="48" spans="1:12" hidden="1">
      <c r="B48" s="204"/>
      <c r="C48" s="204"/>
    </row>
    <row r="49" spans="1:12" hidden="1">
      <c r="B49" s="204"/>
      <c r="C49" s="204"/>
    </row>
    <row r="50" spans="1:12" hidden="1">
      <c r="A50" s="222"/>
      <c r="B50" s="220"/>
      <c r="C50" s="220" t="s">
        <v>2243</v>
      </c>
      <c r="D50" s="222"/>
      <c r="E50" s="222"/>
      <c r="F50" s="222"/>
      <c r="G50" s="222"/>
      <c r="H50" s="222"/>
      <c r="I50" s="222"/>
      <c r="J50" s="222"/>
      <c r="K50" s="222"/>
      <c r="L50" s="222"/>
    </row>
    <row r="51" spans="1:12" hidden="1">
      <c r="A51" s="222"/>
      <c r="B51" s="220"/>
      <c r="C51" s="220"/>
      <c r="D51" s="222"/>
      <c r="E51" s="222" t="s">
        <v>731</v>
      </c>
      <c r="F51" s="222" t="s">
        <v>2206</v>
      </c>
      <c r="G51" s="222" t="s">
        <v>2207</v>
      </c>
      <c r="H51" s="222" t="s">
        <v>731</v>
      </c>
      <c r="I51" s="222" t="s">
        <v>2206</v>
      </c>
      <c r="J51" s="222" t="s">
        <v>2207</v>
      </c>
      <c r="K51" s="222"/>
      <c r="L51" s="222"/>
    </row>
    <row r="52" spans="1:12" hidden="1">
      <c r="A52" s="222"/>
      <c r="B52" s="220"/>
      <c r="C52" s="220"/>
      <c r="D52" s="222" t="s">
        <v>2244</v>
      </c>
      <c r="E52" s="222" t="s">
        <v>103</v>
      </c>
      <c r="F52" s="222" t="s">
        <v>103</v>
      </c>
      <c r="G52" s="222" t="s">
        <v>103</v>
      </c>
      <c r="H52" s="222" t="s">
        <v>1245</v>
      </c>
      <c r="I52" s="222" t="s">
        <v>1245</v>
      </c>
      <c r="J52" s="222" t="s">
        <v>1245</v>
      </c>
      <c r="K52" s="222"/>
      <c r="L52" s="222"/>
    </row>
    <row r="53" spans="1:12" hidden="1">
      <c r="A53" s="222"/>
      <c r="B53" s="220"/>
      <c r="C53" s="220" t="s">
        <v>242</v>
      </c>
      <c r="D53" s="222" t="s">
        <v>858</v>
      </c>
      <c r="E53" s="222"/>
      <c r="F53" s="222"/>
      <c r="G53" s="222"/>
      <c r="H53" s="222"/>
      <c r="I53" s="222"/>
      <c r="J53" s="222"/>
      <c r="K53" s="222" t="s">
        <v>241</v>
      </c>
      <c r="L53" s="222" t="s">
        <v>243</v>
      </c>
    </row>
    <row r="54" spans="1:12" hidden="1">
      <c r="A54" s="222"/>
      <c r="B54" s="220"/>
      <c r="C54" s="220" t="s">
        <v>241</v>
      </c>
      <c r="L54" s="222"/>
    </row>
    <row r="55" spans="1:12">
      <c r="A55" s="222"/>
      <c r="B55" s="220" t="s">
        <v>2241</v>
      </c>
      <c r="C55" s="221"/>
      <c r="D55" s="200"/>
      <c r="E55" s="209"/>
      <c r="F55" s="209"/>
      <c r="G55" s="197"/>
      <c r="H55" s="209"/>
      <c r="I55" s="209"/>
      <c r="J55" s="197"/>
      <c r="L55" s="222"/>
    </row>
    <row r="56" spans="1:12" hidden="1">
      <c r="A56" s="222"/>
      <c r="B56" s="222"/>
      <c r="C56" s="222" t="s">
        <v>241</v>
      </c>
      <c r="L56" s="222"/>
    </row>
    <row r="57" spans="1:12" hidden="1">
      <c r="A57" s="222"/>
      <c r="B57" s="222"/>
      <c r="C57" s="222" t="s">
        <v>244</v>
      </c>
      <c r="D57" s="222"/>
      <c r="E57" s="222"/>
      <c r="F57" s="222"/>
      <c r="G57" s="222"/>
      <c r="H57" s="222"/>
      <c r="I57" s="222"/>
      <c r="J57" s="222"/>
      <c r="K57" s="222"/>
      <c r="L57" s="222" t="s">
        <v>245</v>
      </c>
    </row>
    <row r="58" spans="1:12" hidden="1"/>
    <row r="59" spans="1:12" hidden="1"/>
    <row r="60" spans="1:12" hidden="1"/>
    <row r="61" spans="1:12" hidden="1">
      <c r="A61" s="222"/>
      <c r="B61" s="222"/>
      <c r="C61" s="222" t="s">
        <v>2245</v>
      </c>
      <c r="D61" s="222"/>
      <c r="E61" s="222"/>
      <c r="F61" s="222"/>
      <c r="G61" s="222"/>
      <c r="H61" s="222"/>
      <c r="I61" s="222"/>
      <c r="J61" s="222"/>
      <c r="K61" s="222"/>
      <c r="L61" s="222"/>
    </row>
    <row r="62" spans="1:12" hidden="1">
      <c r="A62" s="222"/>
      <c r="B62" s="222"/>
      <c r="C62" s="222"/>
      <c r="D62" s="222"/>
      <c r="E62" s="222" t="s">
        <v>731</v>
      </c>
      <c r="F62" s="222" t="s">
        <v>2206</v>
      </c>
      <c r="G62" s="222" t="s">
        <v>2207</v>
      </c>
      <c r="H62" s="222" t="s">
        <v>731</v>
      </c>
      <c r="I62" s="222" t="s">
        <v>2206</v>
      </c>
      <c r="J62" s="222" t="s">
        <v>2207</v>
      </c>
      <c r="K62" s="222"/>
      <c r="L62" s="222"/>
    </row>
    <row r="63" spans="1:12" hidden="1">
      <c r="A63" s="222"/>
      <c r="B63" s="222"/>
      <c r="C63" s="222"/>
      <c r="D63" s="222"/>
      <c r="E63" s="222" t="s">
        <v>103</v>
      </c>
      <c r="F63" s="222" t="s">
        <v>103</v>
      </c>
      <c r="G63" s="222" t="s">
        <v>103</v>
      </c>
      <c r="H63" s="222" t="s">
        <v>1245</v>
      </c>
      <c r="I63" s="222" t="s">
        <v>1245</v>
      </c>
      <c r="J63" s="222" t="s">
        <v>1245</v>
      </c>
      <c r="K63" s="222"/>
      <c r="L63" s="222"/>
    </row>
    <row r="64" spans="1:12" hidden="1">
      <c r="A64" s="222"/>
      <c r="B64" s="222"/>
      <c r="C64" s="222" t="s">
        <v>242</v>
      </c>
      <c r="D64" s="222" t="s">
        <v>819</v>
      </c>
      <c r="E64" s="222"/>
      <c r="F64" s="222"/>
      <c r="G64" s="222"/>
      <c r="H64" s="222"/>
      <c r="I64" s="222"/>
      <c r="J64" s="222"/>
      <c r="K64" s="222" t="s">
        <v>241</v>
      </c>
      <c r="L64" s="222" t="s">
        <v>243</v>
      </c>
    </row>
    <row r="65" spans="1:12" hidden="1">
      <c r="A65" s="222"/>
      <c r="B65" s="222"/>
      <c r="C65" s="222" t="s">
        <v>241</v>
      </c>
      <c r="L65" s="222"/>
    </row>
    <row r="66" spans="1:12" s="199" customFormat="1" ht="30">
      <c r="A66" s="222"/>
      <c r="B66" s="222" t="s">
        <v>2246</v>
      </c>
      <c r="C66" s="222"/>
      <c r="D66" s="224" t="s">
        <v>2247</v>
      </c>
      <c r="E66" s="211">
        <f>E43+E44+E45</f>
        <v>0</v>
      </c>
      <c r="F66" s="211">
        <f>F43+F44+F45</f>
        <v>0</v>
      </c>
      <c r="G66" s="203"/>
      <c r="H66" s="211">
        <f>H43+H44+H45</f>
        <v>0</v>
      </c>
      <c r="I66" s="211">
        <f>I43+I44+I45</f>
        <v>0</v>
      </c>
      <c r="J66" s="203"/>
      <c r="L66" s="222"/>
    </row>
    <row r="67" spans="1:12">
      <c r="A67" s="222"/>
      <c r="B67" s="222"/>
      <c r="C67" s="222"/>
      <c r="D67" s="237" t="s">
        <v>2248</v>
      </c>
      <c r="E67" s="294"/>
      <c r="F67" s="294"/>
      <c r="G67" s="294"/>
      <c r="H67" s="294"/>
      <c r="I67" s="294"/>
      <c r="J67" s="295"/>
      <c r="L67" s="222"/>
    </row>
    <row r="68" spans="1:12" s="199" customFormat="1" ht="30">
      <c r="A68" s="222"/>
      <c r="B68" s="222" t="s">
        <v>2249</v>
      </c>
      <c r="C68" s="222"/>
      <c r="D68" s="195" t="s">
        <v>2250</v>
      </c>
      <c r="E68" s="209"/>
      <c r="F68" s="209"/>
      <c r="G68" s="209"/>
      <c r="H68" s="209"/>
      <c r="I68" s="209"/>
      <c r="J68" s="209"/>
      <c r="L68" s="222"/>
    </row>
    <row r="69" spans="1:12" s="199" customFormat="1">
      <c r="A69" s="222"/>
      <c r="B69" s="222" t="s">
        <v>2251</v>
      </c>
      <c r="C69" s="222"/>
      <c r="D69" s="201" t="s">
        <v>2252</v>
      </c>
      <c r="E69" s="209"/>
      <c r="F69" s="209"/>
      <c r="G69" s="209"/>
      <c r="H69" s="209"/>
      <c r="I69" s="209"/>
      <c r="J69" s="209"/>
      <c r="L69" s="222"/>
    </row>
    <row r="70" spans="1:12" s="199" customFormat="1" ht="30">
      <c r="A70" s="222"/>
      <c r="B70" s="222" t="s">
        <v>2253</v>
      </c>
      <c r="C70" s="222"/>
      <c r="D70" s="195" t="s">
        <v>2254</v>
      </c>
      <c r="E70" s="209"/>
      <c r="F70" s="209"/>
      <c r="G70" s="209"/>
      <c r="H70" s="209"/>
      <c r="I70" s="209"/>
      <c r="J70" s="209"/>
      <c r="L70" s="222"/>
    </row>
    <row r="71" spans="1:12" s="199" customFormat="1" ht="30">
      <c r="A71" s="222"/>
      <c r="B71" s="220" t="s">
        <v>2255</v>
      </c>
      <c r="C71" s="220"/>
      <c r="D71" s="195" t="s">
        <v>2256</v>
      </c>
      <c r="E71" s="211">
        <f t="shared" ref="E71:J71" si="2">SUM(E81:E82)</f>
        <v>0</v>
      </c>
      <c r="F71" s="211">
        <f t="shared" si="2"/>
        <v>0</v>
      </c>
      <c r="G71" s="211">
        <f t="shared" si="2"/>
        <v>0</v>
      </c>
      <c r="H71" s="211">
        <f t="shared" si="2"/>
        <v>0</v>
      </c>
      <c r="I71" s="211">
        <f t="shared" si="2"/>
        <v>0</v>
      </c>
      <c r="J71" s="211">
        <f t="shared" si="2"/>
        <v>0</v>
      </c>
      <c r="L71" s="222"/>
    </row>
    <row r="72" spans="1:12" hidden="1">
      <c r="A72" s="222"/>
      <c r="B72" s="220"/>
      <c r="C72" s="220" t="s">
        <v>241</v>
      </c>
      <c r="L72" s="222"/>
    </row>
    <row r="73" spans="1:12" hidden="1">
      <c r="A73" s="222"/>
      <c r="B73" s="220"/>
      <c r="C73" s="220" t="s">
        <v>244</v>
      </c>
      <c r="D73" s="222"/>
      <c r="E73" s="222"/>
      <c r="F73" s="222"/>
      <c r="G73" s="222"/>
      <c r="H73" s="222"/>
      <c r="I73" s="222"/>
      <c r="J73" s="222"/>
      <c r="K73" s="222"/>
      <c r="L73" s="222" t="s">
        <v>245</v>
      </c>
    </row>
    <row r="74" spans="1:12" hidden="1">
      <c r="B74" s="204"/>
      <c r="C74" s="204"/>
    </row>
    <row r="75" spans="1:12" hidden="1">
      <c r="B75" s="204"/>
      <c r="C75" s="204"/>
    </row>
    <row r="76" spans="1:12" hidden="1">
      <c r="A76" s="222"/>
      <c r="B76" s="220"/>
      <c r="C76" s="220" t="s">
        <v>2243</v>
      </c>
      <c r="D76" s="222"/>
      <c r="E76" s="222"/>
      <c r="F76" s="222"/>
      <c r="G76" s="222"/>
      <c r="H76" s="222"/>
      <c r="I76" s="222"/>
      <c r="J76" s="222"/>
      <c r="K76" s="222"/>
      <c r="L76" s="222"/>
    </row>
    <row r="77" spans="1:12" hidden="1">
      <c r="A77" s="222"/>
      <c r="B77" s="220"/>
      <c r="C77" s="220"/>
      <c r="D77" s="222"/>
      <c r="E77" s="222" t="s">
        <v>731</v>
      </c>
      <c r="F77" s="222" t="s">
        <v>2206</v>
      </c>
      <c r="G77" s="222" t="s">
        <v>2207</v>
      </c>
      <c r="H77" s="222" t="s">
        <v>731</v>
      </c>
      <c r="I77" s="222" t="s">
        <v>2206</v>
      </c>
      <c r="J77" s="222" t="s">
        <v>2207</v>
      </c>
      <c r="K77" s="222"/>
      <c r="L77" s="222"/>
    </row>
    <row r="78" spans="1:12" hidden="1">
      <c r="A78" s="222"/>
      <c r="B78" s="220"/>
      <c r="C78" s="220"/>
      <c r="D78" s="222" t="s">
        <v>2257</v>
      </c>
      <c r="E78" s="222" t="s">
        <v>103</v>
      </c>
      <c r="F78" s="222" t="s">
        <v>103</v>
      </c>
      <c r="G78" s="222" t="s">
        <v>103</v>
      </c>
      <c r="H78" s="222" t="s">
        <v>1245</v>
      </c>
      <c r="I78" s="222" t="s">
        <v>1245</v>
      </c>
      <c r="J78" s="222" t="s">
        <v>1245</v>
      </c>
      <c r="K78" s="222"/>
      <c r="L78" s="222"/>
    </row>
    <row r="79" spans="1:12" hidden="1">
      <c r="A79" s="222"/>
      <c r="B79" s="220"/>
      <c r="C79" s="220" t="s">
        <v>242</v>
      </c>
      <c r="D79" s="222" t="s">
        <v>858</v>
      </c>
      <c r="E79" s="222"/>
      <c r="F79" s="222"/>
      <c r="G79" s="222"/>
      <c r="H79" s="222"/>
      <c r="I79" s="222"/>
      <c r="J79" s="222"/>
      <c r="K79" s="222" t="s">
        <v>241</v>
      </c>
      <c r="L79" s="222" t="s">
        <v>243</v>
      </c>
    </row>
    <row r="80" spans="1:12" hidden="1">
      <c r="A80" s="222"/>
      <c r="B80" s="220"/>
      <c r="C80" s="220" t="s">
        <v>241</v>
      </c>
      <c r="L80" s="222"/>
    </row>
    <row r="81" spans="1:12">
      <c r="A81" s="222"/>
      <c r="B81" s="220" t="s">
        <v>2255</v>
      </c>
      <c r="C81" s="221"/>
      <c r="D81" s="200"/>
      <c r="E81" s="209"/>
      <c r="F81" s="209"/>
      <c r="G81" s="209"/>
      <c r="H81" s="209"/>
      <c r="I81" s="209"/>
      <c r="J81" s="209"/>
      <c r="L81" s="222"/>
    </row>
    <row r="82" spans="1:12" hidden="1">
      <c r="A82" s="222"/>
      <c r="B82" s="222"/>
      <c r="C82" s="222" t="s">
        <v>241</v>
      </c>
      <c r="L82" s="222"/>
    </row>
    <row r="83" spans="1:12" hidden="1">
      <c r="A83" s="222"/>
      <c r="B83" s="222"/>
      <c r="C83" s="222" t="s">
        <v>244</v>
      </c>
      <c r="D83" s="222"/>
      <c r="E83" s="222"/>
      <c r="F83" s="222"/>
      <c r="G83" s="222"/>
      <c r="H83" s="222"/>
      <c r="I83" s="222"/>
      <c r="J83" s="222"/>
      <c r="K83" s="222"/>
      <c r="L83" s="222" t="s">
        <v>245</v>
      </c>
    </row>
    <row r="84" spans="1:12" hidden="1"/>
    <row r="85" spans="1:12" hidden="1"/>
    <row r="86" spans="1:12" hidden="1"/>
    <row r="87" spans="1:12" hidden="1">
      <c r="A87" s="222"/>
      <c r="B87" s="222"/>
      <c r="C87" s="222" t="s">
        <v>2258</v>
      </c>
      <c r="D87" s="222"/>
      <c r="E87" s="222"/>
      <c r="F87" s="222"/>
      <c r="G87" s="222"/>
      <c r="H87" s="222"/>
      <c r="I87" s="222"/>
      <c r="J87" s="222"/>
      <c r="K87" s="222"/>
      <c r="L87" s="222"/>
    </row>
    <row r="88" spans="1:12" hidden="1">
      <c r="A88" s="222"/>
      <c r="B88" s="222"/>
      <c r="C88" s="222"/>
      <c r="D88" s="222"/>
      <c r="E88" s="222" t="s">
        <v>731</v>
      </c>
      <c r="F88" s="222" t="s">
        <v>2206</v>
      </c>
      <c r="G88" s="222" t="s">
        <v>2207</v>
      </c>
      <c r="H88" s="222" t="s">
        <v>731</v>
      </c>
      <c r="I88" s="222" t="s">
        <v>2206</v>
      </c>
      <c r="J88" s="222" t="s">
        <v>2207</v>
      </c>
      <c r="K88" s="222"/>
      <c r="L88" s="222"/>
    </row>
    <row r="89" spans="1:12" hidden="1">
      <c r="A89" s="222"/>
      <c r="B89" s="222"/>
      <c r="C89" s="222"/>
      <c r="D89" s="222"/>
      <c r="E89" s="222" t="s">
        <v>103</v>
      </c>
      <c r="F89" s="222" t="s">
        <v>103</v>
      </c>
      <c r="G89" s="222" t="s">
        <v>103</v>
      </c>
      <c r="H89" s="222" t="s">
        <v>1245</v>
      </c>
      <c r="I89" s="222" t="s">
        <v>1245</v>
      </c>
      <c r="J89" s="222" t="s">
        <v>1245</v>
      </c>
      <c r="K89" s="222"/>
      <c r="L89" s="222"/>
    </row>
    <row r="90" spans="1:12" hidden="1">
      <c r="A90" s="222"/>
      <c r="B90" s="222"/>
      <c r="C90" s="222" t="s">
        <v>242</v>
      </c>
      <c r="D90" s="222" t="s">
        <v>819</v>
      </c>
      <c r="E90" s="222"/>
      <c r="F90" s="222"/>
      <c r="G90" s="222"/>
      <c r="H90" s="222"/>
      <c r="I90" s="222"/>
      <c r="J90" s="222"/>
      <c r="K90" s="222" t="s">
        <v>241</v>
      </c>
      <c r="L90" s="222" t="s">
        <v>243</v>
      </c>
    </row>
    <row r="91" spans="1:12" hidden="1">
      <c r="A91" s="222"/>
      <c r="B91" s="222"/>
      <c r="C91" s="222" t="s">
        <v>241</v>
      </c>
      <c r="L91" s="222"/>
    </row>
    <row r="92" spans="1:12" s="199" customFormat="1" ht="30">
      <c r="A92" s="222"/>
      <c r="B92" s="222" t="s">
        <v>2259</v>
      </c>
      <c r="C92" s="222"/>
      <c r="D92" s="224" t="s">
        <v>2260</v>
      </c>
      <c r="E92" s="211">
        <f t="shared" ref="E92:J92" si="3">E68+E69+E70+E71</f>
        <v>0</v>
      </c>
      <c r="F92" s="211">
        <f t="shared" si="3"/>
        <v>0</v>
      </c>
      <c r="G92" s="211">
        <f t="shared" si="3"/>
        <v>0</v>
      </c>
      <c r="H92" s="211">
        <f t="shared" si="3"/>
        <v>0</v>
      </c>
      <c r="I92" s="211">
        <f t="shared" si="3"/>
        <v>0</v>
      </c>
      <c r="J92" s="211">
        <f t="shared" si="3"/>
        <v>0</v>
      </c>
      <c r="L92" s="222"/>
    </row>
    <row r="93" spans="1:12" s="199" customFormat="1" ht="30">
      <c r="A93" s="222"/>
      <c r="B93" s="222" t="s">
        <v>2261</v>
      </c>
      <c r="C93" s="222"/>
      <c r="D93" s="224" t="s">
        <v>2262</v>
      </c>
      <c r="E93" s="211">
        <f t="shared" ref="E93:J93" si="4">E40+E66+E92</f>
        <v>0</v>
      </c>
      <c r="F93" s="211">
        <f t="shared" si="4"/>
        <v>0</v>
      </c>
      <c r="G93" s="211">
        <f t="shared" si="4"/>
        <v>0</v>
      </c>
      <c r="H93" s="211">
        <f t="shared" si="4"/>
        <v>0</v>
      </c>
      <c r="I93" s="211">
        <f t="shared" si="4"/>
        <v>0</v>
      </c>
      <c r="J93" s="211">
        <f t="shared" si="4"/>
        <v>0</v>
      </c>
      <c r="L93" s="222"/>
    </row>
    <row r="94" spans="1:12">
      <c r="A94" s="222"/>
      <c r="B94" s="222"/>
      <c r="C94" s="222" t="s">
        <v>241</v>
      </c>
      <c r="L94" s="222"/>
    </row>
    <row r="95" spans="1:12">
      <c r="A95" s="222"/>
      <c r="B95" s="222"/>
      <c r="C95" s="222" t="s">
        <v>244</v>
      </c>
      <c r="D95" s="222"/>
      <c r="E95" s="222"/>
      <c r="F95" s="222"/>
      <c r="G95" s="222"/>
      <c r="H95" s="222"/>
      <c r="I95" s="222"/>
      <c r="J95" s="222"/>
      <c r="K95" s="222"/>
      <c r="L95" s="222" t="s">
        <v>245</v>
      </c>
    </row>
    <row r="100" spans="1:16">
      <c r="A100" s="222"/>
      <c r="B100" s="222"/>
      <c r="C100" s="222" t="s">
        <v>2263</v>
      </c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</row>
    <row r="101" spans="1:16" hidden="1">
      <c r="A101" s="222"/>
      <c r="B101" s="222"/>
      <c r="C101" s="222"/>
      <c r="D101" s="222"/>
      <c r="E101" s="222" t="s">
        <v>733</v>
      </c>
      <c r="F101" s="222" t="s">
        <v>2264</v>
      </c>
      <c r="G101" s="222" t="s">
        <v>2265</v>
      </c>
      <c r="H101" s="222" t="s">
        <v>2266</v>
      </c>
      <c r="I101" s="222" t="s">
        <v>2267</v>
      </c>
      <c r="J101" s="222" t="s">
        <v>733</v>
      </c>
      <c r="K101" s="222" t="s">
        <v>2264</v>
      </c>
      <c r="L101" s="222" t="s">
        <v>2265</v>
      </c>
      <c r="M101" s="222" t="s">
        <v>2266</v>
      </c>
      <c r="N101" s="222" t="s">
        <v>2267</v>
      </c>
      <c r="O101" s="222"/>
      <c r="P101" s="222"/>
    </row>
    <row r="102" spans="1:16" hidden="1">
      <c r="A102" s="222"/>
      <c r="B102" s="222"/>
      <c r="C102" s="222"/>
      <c r="D102" s="222"/>
      <c r="E102" s="222" t="s">
        <v>103</v>
      </c>
      <c r="F102" s="222" t="s">
        <v>103</v>
      </c>
      <c r="G102" s="222" t="s">
        <v>103</v>
      </c>
      <c r="H102" s="222" t="s">
        <v>103</v>
      </c>
      <c r="I102" s="222" t="s">
        <v>103</v>
      </c>
      <c r="J102" s="222" t="s">
        <v>1245</v>
      </c>
      <c r="K102" s="222" t="s">
        <v>1245</v>
      </c>
      <c r="L102" s="222" t="s">
        <v>1245</v>
      </c>
      <c r="M102" s="222" t="s">
        <v>1245</v>
      </c>
      <c r="N102" s="222" t="s">
        <v>1245</v>
      </c>
      <c r="O102" s="222"/>
      <c r="P102" s="222"/>
    </row>
    <row r="103" spans="1:16" hidden="1">
      <c r="A103" s="222"/>
      <c r="B103" s="222"/>
      <c r="C103" s="222" t="s">
        <v>242</v>
      </c>
      <c r="D103" s="222" t="s">
        <v>819</v>
      </c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 t="s">
        <v>241</v>
      </c>
      <c r="P103" s="222" t="s">
        <v>243</v>
      </c>
    </row>
    <row r="104" spans="1:16" hidden="1">
      <c r="A104" s="222"/>
      <c r="B104" s="222"/>
      <c r="C104" s="222" t="s">
        <v>461</v>
      </c>
      <c r="D104" s="213" t="s">
        <v>1775</v>
      </c>
      <c r="E104" s="216" t="str">
        <f>StartUp!G8</f>
        <v>01-Jul-2015</v>
      </c>
      <c r="F104" s="216" t="str">
        <f>StartUp!G8</f>
        <v>01-Jul-2015</v>
      </c>
      <c r="G104" s="216" t="str">
        <f>StartUp!G8</f>
        <v>01-Jul-2015</v>
      </c>
      <c r="H104" s="216" t="str">
        <f>StartUp!G8</f>
        <v>01-Jul-2015</v>
      </c>
      <c r="I104" s="216" t="str">
        <f>StartUp!G10</f>
        <v>01-Apr-2015</v>
      </c>
      <c r="J104" s="216" t="str">
        <f>StartUp!G8</f>
        <v>01-Jul-2015</v>
      </c>
      <c r="K104" s="216" t="str">
        <f>StartUp!G8</f>
        <v>01-Jul-2015</v>
      </c>
      <c r="L104" s="216" t="str">
        <f>StartUp!G8</f>
        <v>01-Jul-2015</v>
      </c>
      <c r="M104" s="216" t="str">
        <f>StartUp!G8</f>
        <v>01-Jul-2015</v>
      </c>
      <c r="N104" s="216" t="str">
        <f>StartUp!G10</f>
        <v>01-Apr-2015</v>
      </c>
      <c r="O104" s="212"/>
      <c r="P104" s="222"/>
    </row>
    <row r="105" spans="1:16" hidden="1">
      <c r="A105" s="222"/>
      <c r="B105" s="222"/>
      <c r="C105" s="222" t="s">
        <v>460</v>
      </c>
      <c r="D105" s="213" t="s">
        <v>1776</v>
      </c>
      <c r="E105" s="216">
        <f>StartUp!G9</f>
        <v>0</v>
      </c>
      <c r="F105" s="216">
        <f>StartUp!G9</f>
        <v>0</v>
      </c>
      <c r="G105" s="216">
        <f>StartUp!G9</f>
        <v>0</v>
      </c>
      <c r="H105" s="216">
        <f>StartUp!G9</f>
        <v>0</v>
      </c>
      <c r="I105" s="216">
        <f>StartUp!G9</f>
        <v>0</v>
      </c>
      <c r="J105" s="216">
        <f>StartUp!G9</f>
        <v>0</v>
      </c>
      <c r="K105" s="216">
        <f>StartUp!G9</f>
        <v>0</v>
      </c>
      <c r="L105" s="216">
        <f>StartUp!G9</f>
        <v>0</v>
      </c>
      <c r="M105" s="216">
        <f>StartUp!G9</f>
        <v>0</v>
      </c>
      <c r="N105" s="216">
        <f>StartUp!G9</f>
        <v>0</v>
      </c>
      <c r="O105" s="212"/>
      <c r="P105" s="222"/>
    </row>
    <row r="106" spans="1:16">
      <c r="A106" s="222"/>
      <c r="B106" s="222"/>
      <c r="C106" s="222" t="s">
        <v>819</v>
      </c>
      <c r="D106" s="301" t="s">
        <v>2268</v>
      </c>
      <c r="E106" s="271" t="s">
        <v>1991</v>
      </c>
      <c r="F106" s="234"/>
      <c r="G106" s="234"/>
      <c r="H106" s="234"/>
      <c r="I106" s="234"/>
      <c r="J106" s="234"/>
      <c r="K106" s="234"/>
      <c r="L106" s="234"/>
      <c r="M106" s="234"/>
      <c r="N106" s="272"/>
      <c r="O106" s="212"/>
      <c r="P106" s="222"/>
    </row>
    <row r="107" spans="1:16" ht="15" customHeight="1">
      <c r="A107" s="222"/>
      <c r="B107" s="222"/>
      <c r="C107" s="222" t="s">
        <v>819</v>
      </c>
      <c r="D107" s="301"/>
      <c r="E107" s="326" t="s">
        <v>1995</v>
      </c>
      <c r="F107" s="327"/>
      <c r="G107" s="327"/>
      <c r="H107" s="327"/>
      <c r="I107" s="328"/>
      <c r="J107" s="326" t="s">
        <v>2269</v>
      </c>
      <c r="K107" s="327"/>
      <c r="L107" s="327"/>
      <c r="M107" s="327"/>
      <c r="N107" s="328"/>
      <c r="P107" s="222"/>
    </row>
    <row r="108" spans="1:16">
      <c r="A108" s="222"/>
      <c r="B108" s="222"/>
      <c r="C108" s="222" t="s">
        <v>819</v>
      </c>
      <c r="D108" s="301"/>
      <c r="E108" s="324" t="s">
        <v>2270</v>
      </c>
      <c r="F108" s="324" t="s">
        <v>1411</v>
      </c>
      <c r="G108" s="326" t="s">
        <v>2271</v>
      </c>
      <c r="H108" s="328"/>
      <c r="I108" s="324" t="s">
        <v>2272</v>
      </c>
      <c r="J108" s="324" t="s">
        <v>2270</v>
      </c>
      <c r="K108" s="324" t="s">
        <v>1411</v>
      </c>
      <c r="L108" s="326" t="s">
        <v>2271</v>
      </c>
      <c r="M108" s="328"/>
      <c r="N108" s="324" t="s">
        <v>2272</v>
      </c>
      <c r="P108" s="222"/>
    </row>
    <row r="109" spans="1:16" s="199" customFormat="1" ht="45.75" customHeight="1">
      <c r="A109" s="222"/>
      <c r="B109" s="222"/>
      <c r="C109" s="219" t="s">
        <v>819</v>
      </c>
      <c r="D109" s="301"/>
      <c r="E109" s="325"/>
      <c r="F109" s="325"/>
      <c r="G109" s="206" t="s">
        <v>2273</v>
      </c>
      <c r="H109" s="223" t="s">
        <v>2274</v>
      </c>
      <c r="I109" s="325"/>
      <c r="J109" s="325"/>
      <c r="K109" s="325"/>
      <c r="L109" s="206" t="s">
        <v>2275</v>
      </c>
      <c r="M109" s="223" t="s">
        <v>2274</v>
      </c>
      <c r="N109" s="325"/>
      <c r="P109" s="222"/>
    </row>
    <row r="110" spans="1:16" hidden="1">
      <c r="A110" s="222"/>
      <c r="B110" s="222"/>
      <c r="C110" s="222" t="s">
        <v>241</v>
      </c>
      <c r="P110" s="222"/>
    </row>
    <row r="111" spans="1:16" s="199" customFormat="1">
      <c r="A111" s="222"/>
      <c r="B111" s="222" t="s">
        <v>2276</v>
      </c>
      <c r="C111" s="222"/>
      <c r="D111" s="223" t="s">
        <v>2277</v>
      </c>
      <c r="E111" s="211">
        <f t="shared" ref="E111:N111" si="5">E112+E148</f>
        <v>0</v>
      </c>
      <c r="F111" s="211">
        <f t="shared" si="5"/>
        <v>0</v>
      </c>
      <c r="G111" s="211">
        <f t="shared" si="5"/>
        <v>0</v>
      </c>
      <c r="H111" s="211">
        <f t="shared" si="5"/>
        <v>0</v>
      </c>
      <c r="I111" s="211">
        <f t="shared" si="5"/>
        <v>0</v>
      </c>
      <c r="J111" s="211">
        <f t="shared" si="5"/>
        <v>0</v>
      </c>
      <c r="K111" s="211">
        <f t="shared" si="5"/>
        <v>0</v>
      </c>
      <c r="L111" s="211">
        <f t="shared" si="5"/>
        <v>0</v>
      </c>
      <c r="M111" s="211">
        <f t="shared" si="5"/>
        <v>0</v>
      </c>
      <c r="N111" s="211">
        <f t="shared" si="5"/>
        <v>0</v>
      </c>
      <c r="P111" s="222"/>
    </row>
    <row r="112" spans="1:16" s="199" customFormat="1">
      <c r="A112" s="222"/>
      <c r="B112" s="222" t="s">
        <v>2278</v>
      </c>
      <c r="C112" s="222"/>
      <c r="D112" s="223" t="s">
        <v>2279</v>
      </c>
      <c r="E112" s="211">
        <f t="shared" ref="E112:N112" si="6">E113+E116+E119</f>
        <v>0</v>
      </c>
      <c r="F112" s="211">
        <f t="shared" si="6"/>
        <v>0</v>
      </c>
      <c r="G112" s="211">
        <f t="shared" si="6"/>
        <v>0</v>
      </c>
      <c r="H112" s="211">
        <f t="shared" si="6"/>
        <v>0</v>
      </c>
      <c r="I112" s="211">
        <f t="shared" si="6"/>
        <v>0</v>
      </c>
      <c r="J112" s="211">
        <f t="shared" si="6"/>
        <v>0</v>
      </c>
      <c r="K112" s="211">
        <f t="shared" si="6"/>
        <v>0</v>
      </c>
      <c r="L112" s="211">
        <f t="shared" si="6"/>
        <v>0</v>
      </c>
      <c r="M112" s="211">
        <f t="shared" si="6"/>
        <v>0</v>
      </c>
      <c r="N112" s="211">
        <f t="shared" si="6"/>
        <v>0</v>
      </c>
      <c r="P112" s="222"/>
    </row>
    <row r="113" spans="1:16" s="199" customFormat="1">
      <c r="A113" s="222"/>
      <c r="B113" s="222" t="s">
        <v>2280</v>
      </c>
      <c r="C113" s="222"/>
      <c r="D113" s="223" t="s">
        <v>2281</v>
      </c>
      <c r="E113" s="211">
        <f t="shared" ref="E113:N113" si="7">E114+E115</f>
        <v>0</v>
      </c>
      <c r="F113" s="211">
        <f t="shared" si="7"/>
        <v>0</v>
      </c>
      <c r="G113" s="211">
        <f t="shared" si="7"/>
        <v>0</v>
      </c>
      <c r="H113" s="211">
        <f t="shared" si="7"/>
        <v>0</v>
      </c>
      <c r="I113" s="211">
        <f t="shared" si="7"/>
        <v>0</v>
      </c>
      <c r="J113" s="211">
        <f t="shared" si="7"/>
        <v>0</v>
      </c>
      <c r="K113" s="211">
        <f t="shared" si="7"/>
        <v>0</v>
      </c>
      <c r="L113" s="211">
        <f t="shared" si="7"/>
        <v>0</v>
      </c>
      <c r="M113" s="211">
        <f t="shared" si="7"/>
        <v>0</v>
      </c>
      <c r="N113" s="211">
        <f t="shared" si="7"/>
        <v>0</v>
      </c>
      <c r="P113" s="222"/>
    </row>
    <row r="114" spans="1:16" s="199" customFormat="1" ht="60">
      <c r="A114" s="222"/>
      <c r="B114" s="222" t="s">
        <v>2282</v>
      </c>
      <c r="C114" s="222"/>
      <c r="D114" s="205" t="s">
        <v>2283</v>
      </c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P114" s="222"/>
    </row>
    <row r="115" spans="1:16" s="199" customFormat="1" ht="30">
      <c r="A115" s="222"/>
      <c r="B115" s="222" t="s">
        <v>2284</v>
      </c>
      <c r="C115" s="222"/>
      <c r="D115" s="195" t="s">
        <v>2285</v>
      </c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P115" s="222"/>
    </row>
    <row r="116" spans="1:16" s="199" customFormat="1" ht="30">
      <c r="A116" s="222"/>
      <c r="B116" s="222" t="s">
        <v>2286</v>
      </c>
      <c r="C116" s="222"/>
      <c r="D116" s="224" t="s">
        <v>2287</v>
      </c>
      <c r="E116" s="211">
        <f t="shared" ref="E116:N116" si="8">E117+E118</f>
        <v>0</v>
      </c>
      <c r="F116" s="211">
        <f t="shared" si="8"/>
        <v>0</v>
      </c>
      <c r="G116" s="211">
        <f t="shared" si="8"/>
        <v>0</v>
      </c>
      <c r="H116" s="211">
        <f t="shared" si="8"/>
        <v>0</v>
      </c>
      <c r="I116" s="211">
        <f t="shared" si="8"/>
        <v>0</v>
      </c>
      <c r="J116" s="211">
        <f t="shared" si="8"/>
        <v>0</v>
      </c>
      <c r="K116" s="211">
        <f t="shared" si="8"/>
        <v>0</v>
      </c>
      <c r="L116" s="211">
        <f t="shared" si="8"/>
        <v>0</v>
      </c>
      <c r="M116" s="211">
        <f t="shared" si="8"/>
        <v>0</v>
      </c>
      <c r="N116" s="211">
        <f t="shared" si="8"/>
        <v>0</v>
      </c>
      <c r="P116" s="222"/>
    </row>
    <row r="117" spans="1:16" s="199" customFormat="1" ht="45">
      <c r="A117" s="222"/>
      <c r="B117" s="222" t="s">
        <v>2288</v>
      </c>
      <c r="C117" s="222"/>
      <c r="D117" s="195" t="s">
        <v>2289</v>
      </c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P117" s="222"/>
    </row>
    <row r="118" spans="1:16" s="199" customFormat="1" ht="30">
      <c r="A118" s="222"/>
      <c r="B118" s="222" t="s">
        <v>2290</v>
      </c>
      <c r="C118" s="222"/>
      <c r="D118" s="195" t="s">
        <v>2291</v>
      </c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P118" s="222"/>
    </row>
    <row r="119" spans="1:16" s="199" customFormat="1" ht="30">
      <c r="A119" s="222"/>
      <c r="B119" s="222" t="s">
        <v>2292</v>
      </c>
      <c r="C119" s="222"/>
      <c r="D119" s="224" t="s">
        <v>2293</v>
      </c>
      <c r="E119" s="211">
        <f t="shared" ref="E119:N119" si="9">SUM(E131:E132)</f>
        <v>0</v>
      </c>
      <c r="F119" s="211">
        <f t="shared" si="9"/>
        <v>0</v>
      </c>
      <c r="G119" s="211">
        <f t="shared" si="9"/>
        <v>0</v>
      </c>
      <c r="H119" s="211">
        <f t="shared" si="9"/>
        <v>0</v>
      </c>
      <c r="I119" s="211">
        <f t="shared" si="9"/>
        <v>0</v>
      </c>
      <c r="J119" s="211">
        <f t="shared" si="9"/>
        <v>0</v>
      </c>
      <c r="K119" s="211">
        <f t="shared" si="9"/>
        <v>0</v>
      </c>
      <c r="L119" s="211">
        <f t="shared" si="9"/>
        <v>0</v>
      </c>
      <c r="M119" s="211">
        <f t="shared" si="9"/>
        <v>0</v>
      </c>
      <c r="N119" s="211">
        <f t="shared" si="9"/>
        <v>0</v>
      </c>
      <c r="P119" s="222"/>
    </row>
    <row r="120" spans="1:16" hidden="1">
      <c r="A120" s="222"/>
      <c r="B120" s="222"/>
      <c r="C120" s="222" t="s">
        <v>241</v>
      </c>
      <c r="P120" s="222"/>
    </row>
    <row r="121" spans="1:16" hidden="1">
      <c r="A121" s="222"/>
      <c r="B121" s="222"/>
      <c r="C121" s="222" t="s">
        <v>244</v>
      </c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 t="s">
        <v>245</v>
      </c>
    </row>
    <row r="122" spans="1:16" hidden="1"/>
    <row r="123" spans="1:16" hidden="1"/>
    <row r="124" spans="1:16" hidden="1">
      <c r="A124" s="222"/>
      <c r="B124" s="222"/>
      <c r="C124" s="222" t="s">
        <v>2294</v>
      </c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</row>
    <row r="125" spans="1:16" hidden="1">
      <c r="A125" s="222"/>
      <c r="B125" s="222"/>
      <c r="C125" s="222"/>
      <c r="D125" s="222"/>
      <c r="E125" s="222" t="s">
        <v>733</v>
      </c>
      <c r="F125" s="222" t="s">
        <v>2264</v>
      </c>
      <c r="G125" s="222" t="s">
        <v>2265</v>
      </c>
      <c r="H125" s="222" t="s">
        <v>2266</v>
      </c>
      <c r="I125" s="222" t="s">
        <v>2267</v>
      </c>
      <c r="J125" s="222" t="s">
        <v>733</v>
      </c>
      <c r="K125" s="222" t="s">
        <v>2264</v>
      </c>
      <c r="L125" s="222" t="s">
        <v>2265</v>
      </c>
      <c r="M125" s="222" t="s">
        <v>2266</v>
      </c>
      <c r="N125" s="222" t="s">
        <v>2267</v>
      </c>
      <c r="O125" s="222"/>
      <c r="P125" s="222"/>
    </row>
    <row r="126" spans="1:16" hidden="1">
      <c r="A126" s="222"/>
      <c r="B126" s="222"/>
      <c r="C126" s="222"/>
      <c r="D126" s="222" t="s">
        <v>2295</v>
      </c>
      <c r="E126" s="222" t="s">
        <v>103</v>
      </c>
      <c r="F126" s="222" t="s">
        <v>103</v>
      </c>
      <c r="G126" s="222" t="s">
        <v>103</v>
      </c>
      <c r="H126" s="222" t="s">
        <v>103</v>
      </c>
      <c r="I126" s="222" t="s">
        <v>103</v>
      </c>
      <c r="J126" s="222" t="s">
        <v>1245</v>
      </c>
      <c r="K126" s="222" t="s">
        <v>1245</v>
      </c>
      <c r="L126" s="222" t="s">
        <v>1245</v>
      </c>
      <c r="M126" s="222" t="s">
        <v>1245</v>
      </c>
      <c r="N126" s="222" t="s">
        <v>1245</v>
      </c>
      <c r="O126" s="222"/>
      <c r="P126" s="222"/>
    </row>
    <row r="127" spans="1:16" hidden="1">
      <c r="A127" s="222"/>
      <c r="B127" s="222"/>
      <c r="C127" s="222" t="s">
        <v>242</v>
      </c>
      <c r="D127" s="222" t="s">
        <v>858</v>
      </c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 t="s">
        <v>241</v>
      </c>
      <c r="P127" s="222" t="s">
        <v>243</v>
      </c>
    </row>
    <row r="128" spans="1:16" hidden="1">
      <c r="A128" s="222"/>
      <c r="B128" s="222"/>
      <c r="C128" s="222" t="s">
        <v>461</v>
      </c>
      <c r="D128" s="213" t="s">
        <v>1775</v>
      </c>
      <c r="E128" s="216" t="str">
        <f>StartUp!G8</f>
        <v>01-Jul-2015</v>
      </c>
      <c r="F128" s="216" t="str">
        <f>StartUp!G8</f>
        <v>01-Jul-2015</v>
      </c>
      <c r="G128" s="216" t="str">
        <f>StartUp!G8</f>
        <v>01-Jul-2015</v>
      </c>
      <c r="H128" s="216" t="str">
        <f>StartUp!G8</f>
        <v>01-Jul-2015</v>
      </c>
      <c r="I128" s="216" t="str">
        <f>StartUp!G10</f>
        <v>01-Apr-2015</v>
      </c>
      <c r="J128" s="216" t="str">
        <f>StartUp!G8</f>
        <v>01-Jul-2015</v>
      </c>
      <c r="K128" s="216" t="str">
        <f>StartUp!G8</f>
        <v>01-Jul-2015</v>
      </c>
      <c r="L128" s="216" t="str">
        <f>StartUp!G8</f>
        <v>01-Jul-2015</v>
      </c>
      <c r="M128" s="216" t="str">
        <f>StartUp!G8</f>
        <v>01-Jul-2015</v>
      </c>
      <c r="N128" s="216" t="str">
        <f>StartUp!G10</f>
        <v>01-Apr-2015</v>
      </c>
      <c r="O128" s="212"/>
      <c r="P128" s="222"/>
    </row>
    <row r="129" spans="1:16" hidden="1">
      <c r="A129" s="222"/>
      <c r="B129" s="222"/>
      <c r="C129" s="222" t="s">
        <v>460</v>
      </c>
      <c r="D129" s="213" t="s">
        <v>1776</v>
      </c>
      <c r="E129" s="216">
        <f>StartUp!G9</f>
        <v>0</v>
      </c>
      <c r="F129" s="216">
        <f>StartUp!G9</f>
        <v>0</v>
      </c>
      <c r="G129" s="216">
        <f>StartUp!G9</f>
        <v>0</v>
      </c>
      <c r="H129" s="216">
        <f>StartUp!G9</f>
        <v>0</v>
      </c>
      <c r="I129" s="216">
        <f>StartUp!G9</f>
        <v>0</v>
      </c>
      <c r="J129" s="216">
        <f>StartUp!G9</f>
        <v>0</v>
      </c>
      <c r="K129" s="216">
        <f>StartUp!G9</f>
        <v>0</v>
      </c>
      <c r="L129" s="216">
        <f>StartUp!G9</f>
        <v>0</v>
      </c>
      <c r="M129" s="216">
        <f>StartUp!G9</f>
        <v>0</v>
      </c>
      <c r="N129" s="216">
        <f>StartUp!G9</f>
        <v>0</v>
      </c>
      <c r="O129" s="212"/>
      <c r="P129" s="222"/>
    </row>
    <row r="130" spans="1:16" hidden="1">
      <c r="A130" s="222"/>
      <c r="B130" s="222"/>
      <c r="C130" s="222" t="s">
        <v>241</v>
      </c>
      <c r="P130" s="222"/>
    </row>
    <row r="131" spans="1:16">
      <c r="A131" s="222"/>
      <c r="B131" s="222" t="s">
        <v>2292</v>
      </c>
      <c r="C131" s="219"/>
      <c r="D131" s="200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P131" s="222"/>
    </row>
    <row r="132" spans="1:16" hidden="1">
      <c r="A132" s="222"/>
      <c r="B132" s="222"/>
      <c r="C132" s="222" t="s">
        <v>241</v>
      </c>
      <c r="P132" s="222"/>
    </row>
    <row r="133" spans="1:16" hidden="1">
      <c r="A133" s="222"/>
      <c r="B133" s="222"/>
      <c r="C133" s="222" t="s">
        <v>244</v>
      </c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 t="s">
        <v>245</v>
      </c>
    </row>
    <row r="134" spans="1:16" hidden="1"/>
    <row r="135" spans="1:16" hidden="1"/>
    <row r="136" spans="1:16" s="196" customFormat="1" hidden="1"/>
    <row r="137" spans="1:16" s="196" customFormat="1" hidden="1"/>
    <row r="138" spans="1:16" s="196" customFormat="1" hidden="1"/>
    <row r="139" spans="1:16" s="196" customFormat="1" hidden="1"/>
    <row r="140" spans="1:16" s="196" customFormat="1" hidden="1"/>
    <row r="141" spans="1:16" s="196" customFormat="1" hidden="1">
      <c r="A141" s="218"/>
      <c r="B141" s="218"/>
      <c r="C141" s="218" t="s">
        <v>2296</v>
      </c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</row>
    <row r="142" spans="1:16" s="196" customFormat="1" hidden="1">
      <c r="A142" s="218"/>
      <c r="B142" s="218"/>
      <c r="C142" s="218"/>
      <c r="D142" s="218"/>
      <c r="E142" s="218" t="s">
        <v>733</v>
      </c>
      <c r="F142" s="222" t="s">
        <v>2264</v>
      </c>
      <c r="G142" s="222" t="s">
        <v>2265</v>
      </c>
      <c r="H142" s="222" t="s">
        <v>2266</v>
      </c>
      <c r="I142" s="222" t="s">
        <v>2267</v>
      </c>
      <c r="J142" s="222" t="s">
        <v>733</v>
      </c>
      <c r="K142" s="222" t="s">
        <v>2264</v>
      </c>
      <c r="L142" s="222" t="s">
        <v>2265</v>
      </c>
      <c r="M142" s="222" t="s">
        <v>2266</v>
      </c>
      <c r="N142" s="222" t="s">
        <v>2267</v>
      </c>
      <c r="O142" s="218"/>
      <c r="P142" s="218"/>
    </row>
    <row r="143" spans="1:16" s="196" customFormat="1" hidden="1">
      <c r="A143" s="218"/>
      <c r="B143" s="218"/>
      <c r="C143" s="218"/>
      <c r="D143" s="218"/>
      <c r="E143" s="218" t="s">
        <v>103</v>
      </c>
      <c r="F143" s="222" t="s">
        <v>103</v>
      </c>
      <c r="G143" s="222" t="s">
        <v>103</v>
      </c>
      <c r="H143" s="222" t="s">
        <v>103</v>
      </c>
      <c r="I143" s="222" t="s">
        <v>103</v>
      </c>
      <c r="J143" s="222" t="s">
        <v>1245</v>
      </c>
      <c r="K143" s="222" t="s">
        <v>1245</v>
      </c>
      <c r="L143" s="222" t="s">
        <v>1245</v>
      </c>
      <c r="M143" s="222" t="s">
        <v>1245</v>
      </c>
      <c r="N143" s="222" t="s">
        <v>1245</v>
      </c>
      <c r="O143" s="218"/>
      <c r="P143" s="218"/>
    </row>
    <row r="144" spans="1:16" s="196" customFormat="1" hidden="1">
      <c r="A144" s="218"/>
      <c r="B144" s="218"/>
      <c r="C144" s="218" t="s">
        <v>242</v>
      </c>
      <c r="D144" s="218" t="s">
        <v>819</v>
      </c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 t="s">
        <v>241</v>
      </c>
      <c r="P144" s="218" t="s">
        <v>243</v>
      </c>
    </row>
    <row r="145" spans="1:16" s="196" customFormat="1" hidden="1">
      <c r="A145" s="218"/>
      <c r="B145" s="218"/>
      <c r="C145" s="218" t="s">
        <v>461</v>
      </c>
      <c r="D145" s="217" t="s">
        <v>1775</v>
      </c>
      <c r="E145" s="216" t="str">
        <f>StartUp!G8</f>
        <v>01-Jul-2015</v>
      </c>
      <c r="F145" s="216" t="str">
        <f>StartUp!G8</f>
        <v>01-Jul-2015</v>
      </c>
      <c r="G145" s="216" t="str">
        <f>StartUp!G8</f>
        <v>01-Jul-2015</v>
      </c>
      <c r="H145" s="216" t="str">
        <f>StartUp!G8</f>
        <v>01-Jul-2015</v>
      </c>
      <c r="I145" s="216" t="str">
        <f>StartUp!G10</f>
        <v>01-Apr-2015</v>
      </c>
      <c r="J145" s="216" t="str">
        <f>StartUp!G8</f>
        <v>01-Jul-2015</v>
      </c>
      <c r="K145" s="216" t="str">
        <f>StartUp!G8</f>
        <v>01-Jul-2015</v>
      </c>
      <c r="L145" s="216" t="str">
        <f>StartUp!G8</f>
        <v>01-Jul-2015</v>
      </c>
      <c r="M145" s="216" t="str">
        <f>StartUp!G8</f>
        <v>01-Jul-2015</v>
      </c>
      <c r="N145" s="216" t="str">
        <f>StartUp!G10</f>
        <v>01-Apr-2015</v>
      </c>
      <c r="O145" s="202"/>
      <c r="P145" s="218"/>
    </row>
    <row r="146" spans="1:16" s="196" customFormat="1" hidden="1">
      <c r="A146" s="218"/>
      <c r="B146" s="218"/>
      <c r="C146" s="218" t="s">
        <v>460</v>
      </c>
      <c r="D146" s="217" t="s">
        <v>1776</v>
      </c>
      <c r="E146" s="216">
        <f>StartUp!G9</f>
        <v>0</v>
      </c>
      <c r="F146" s="216">
        <f>StartUp!G9</f>
        <v>0</v>
      </c>
      <c r="G146" s="216">
        <f>StartUp!G9</f>
        <v>0</v>
      </c>
      <c r="H146" s="216">
        <f>StartUp!G9</f>
        <v>0</v>
      </c>
      <c r="I146" s="216">
        <f>StartUp!G9</f>
        <v>0</v>
      </c>
      <c r="J146" s="216">
        <f>StartUp!G9</f>
        <v>0</v>
      </c>
      <c r="K146" s="216">
        <f>StartUp!G9</f>
        <v>0</v>
      </c>
      <c r="L146" s="216">
        <f>StartUp!G9</f>
        <v>0</v>
      </c>
      <c r="M146" s="216">
        <f>StartUp!G9</f>
        <v>0</v>
      </c>
      <c r="N146" s="216">
        <f>StartUp!G9</f>
        <v>0</v>
      </c>
      <c r="O146" s="202"/>
      <c r="P146" s="218"/>
    </row>
    <row r="147" spans="1:16" s="196" customFormat="1" hidden="1">
      <c r="A147" s="218"/>
      <c r="B147" s="218"/>
      <c r="C147" s="218" t="s">
        <v>241</v>
      </c>
      <c r="P147" s="218"/>
    </row>
    <row r="148" spans="1:16" s="196" customFormat="1">
      <c r="A148" s="218"/>
      <c r="B148" s="222" t="s">
        <v>2297</v>
      </c>
      <c r="C148" s="218"/>
      <c r="D148" s="224" t="s">
        <v>2298</v>
      </c>
      <c r="E148" s="211">
        <f t="shared" ref="E148:N148" si="10">E149+E150</f>
        <v>0</v>
      </c>
      <c r="F148" s="211">
        <f t="shared" si="10"/>
        <v>0</v>
      </c>
      <c r="G148" s="211">
        <f t="shared" si="10"/>
        <v>0</v>
      </c>
      <c r="H148" s="211">
        <f t="shared" si="10"/>
        <v>0</v>
      </c>
      <c r="I148" s="211">
        <f t="shared" si="10"/>
        <v>0</v>
      </c>
      <c r="J148" s="211">
        <f t="shared" si="10"/>
        <v>0</v>
      </c>
      <c r="K148" s="211">
        <f t="shared" si="10"/>
        <v>0</v>
      </c>
      <c r="L148" s="211">
        <f t="shared" si="10"/>
        <v>0</v>
      </c>
      <c r="M148" s="211">
        <f t="shared" si="10"/>
        <v>0</v>
      </c>
      <c r="N148" s="211">
        <f t="shared" si="10"/>
        <v>0</v>
      </c>
      <c r="P148" s="218"/>
    </row>
    <row r="149" spans="1:16" s="196" customFormat="1" ht="60">
      <c r="A149" s="218"/>
      <c r="B149" s="218" t="s">
        <v>2299</v>
      </c>
      <c r="C149" s="218"/>
      <c r="D149" s="224" t="s">
        <v>2300</v>
      </c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P149" s="218"/>
    </row>
    <row r="150" spans="1:16" s="196" customFormat="1" ht="30">
      <c r="A150" s="218"/>
      <c r="B150" s="218" t="s">
        <v>2301</v>
      </c>
      <c r="C150" s="218"/>
      <c r="D150" s="224" t="s">
        <v>2302</v>
      </c>
      <c r="E150" s="211">
        <f t="shared" ref="E150:N150" si="11">SUM(E161:E162)</f>
        <v>0</v>
      </c>
      <c r="F150" s="211">
        <f t="shared" si="11"/>
        <v>0</v>
      </c>
      <c r="G150" s="211">
        <f t="shared" si="11"/>
        <v>0</v>
      </c>
      <c r="H150" s="211">
        <f t="shared" si="11"/>
        <v>0</v>
      </c>
      <c r="I150" s="211">
        <f t="shared" si="11"/>
        <v>0</v>
      </c>
      <c r="J150" s="211">
        <f t="shared" si="11"/>
        <v>0</v>
      </c>
      <c r="K150" s="211">
        <f t="shared" si="11"/>
        <v>0</v>
      </c>
      <c r="L150" s="211">
        <f t="shared" si="11"/>
        <v>0</v>
      </c>
      <c r="M150" s="211">
        <f t="shared" si="11"/>
        <v>0</v>
      </c>
      <c r="N150" s="211">
        <f t="shared" si="11"/>
        <v>0</v>
      </c>
      <c r="P150" s="218"/>
    </row>
    <row r="151" spans="1:16" s="196" customFormat="1" hidden="1">
      <c r="A151" s="218"/>
      <c r="B151" s="218"/>
      <c r="C151" s="218" t="s">
        <v>241</v>
      </c>
      <c r="P151" s="218"/>
    </row>
    <row r="152" spans="1:16" s="196" customFormat="1" hidden="1">
      <c r="A152" s="218"/>
      <c r="B152" s="218"/>
      <c r="C152" s="218" t="s">
        <v>244</v>
      </c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 t="s">
        <v>245</v>
      </c>
    </row>
    <row r="153" spans="1:16" hidden="1"/>
    <row r="154" spans="1:16" hidden="1">
      <c r="A154" s="222"/>
      <c r="B154" s="222"/>
      <c r="C154" s="222" t="s">
        <v>2303</v>
      </c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</row>
    <row r="155" spans="1:16" hidden="1">
      <c r="A155" s="222"/>
      <c r="B155" s="222"/>
      <c r="C155" s="222"/>
      <c r="D155" s="222"/>
      <c r="E155" s="222" t="s">
        <v>733</v>
      </c>
      <c r="F155" s="222" t="s">
        <v>2264</v>
      </c>
      <c r="G155" s="222" t="s">
        <v>2265</v>
      </c>
      <c r="H155" s="222" t="s">
        <v>2266</v>
      </c>
      <c r="I155" s="222" t="s">
        <v>2267</v>
      </c>
      <c r="J155" s="222" t="s">
        <v>733</v>
      </c>
      <c r="K155" s="222" t="s">
        <v>2264</v>
      </c>
      <c r="L155" s="222" t="s">
        <v>2265</v>
      </c>
      <c r="M155" s="222" t="s">
        <v>2266</v>
      </c>
      <c r="N155" s="222" t="s">
        <v>2267</v>
      </c>
      <c r="O155" s="222"/>
      <c r="P155" s="222"/>
    </row>
    <row r="156" spans="1:16" hidden="1">
      <c r="A156" s="222"/>
      <c r="B156" s="222"/>
      <c r="C156" s="222"/>
      <c r="D156" s="222" t="s">
        <v>2304</v>
      </c>
      <c r="E156" s="222" t="s">
        <v>103</v>
      </c>
      <c r="F156" s="222" t="s">
        <v>103</v>
      </c>
      <c r="G156" s="222" t="s">
        <v>103</v>
      </c>
      <c r="H156" s="222" t="s">
        <v>103</v>
      </c>
      <c r="I156" s="222" t="s">
        <v>103</v>
      </c>
      <c r="J156" s="222" t="s">
        <v>1245</v>
      </c>
      <c r="K156" s="222" t="s">
        <v>1245</v>
      </c>
      <c r="L156" s="222" t="s">
        <v>1245</v>
      </c>
      <c r="M156" s="222" t="s">
        <v>1245</v>
      </c>
      <c r="N156" s="222" t="s">
        <v>1245</v>
      </c>
      <c r="O156" s="222"/>
      <c r="P156" s="222"/>
    </row>
    <row r="157" spans="1:16" hidden="1">
      <c r="A157" s="222"/>
      <c r="B157" s="222"/>
      <c r="C157" s="222" t="s">
        <v>242</v>
      </c>
      <c r="D157" s="222" t="s">
        <v>858</v>
      </c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 t="s">
        <v>241</v>
      </c>
      <c r="P157" s="222" t="s">
        <v>243</v>
      </c>
    </row>
    <row r="158" spans="1:16" hidden="1">
      <c r="A158" s="222"/>
      <c r="B158" s="222"/>
      <c r="C158" s="222" t="s">
        <v>461</v>
      </c>
      <c r="D158" s="213" t="s">
        <v>1775</v>
      </c>
      <c r="E158" s="216" t="str">
        <f>StartUp!G8</f>
        <v>01-Jul-2015</v>
      </c>
      <c r="F158" s="216" t="str">
        <f>StartUp!G8</f>
        <v>01-Jul-2015</v>
      </c>
      <c r="G158" s="216" t="str">
        <f>StartUp!G8</f>
        <v>01-Jul-2015</v>
      </c>
      <c r="H158" s="216" t="str">
        <f>StartUp!G8</f>
        <v>01-Jul-2015</v>
      </c>
      <c r="I158" s="216" t="str">
        <f>StartUp!G10</f>
        <v>01-Apr-2015</v>
      </c>
      <c r="J158" s="216" t="str">
        <f>StartUp!G8</f>
        <v>01-Jul-2015</v>
      </c>
      <c r="K158" s="216" t="str">
        <f>StartUp!G8</f>
        <v>01-Jul-2015</v>
      </c>
      <c r="L158" s="216" t="str">
        <f>StartUp!G8</f>
        <v>01-Jul-2015</v>
      </c>
      <c r="M158" s="216" t="str">
        <f>StartUp!G8</f>
        <v>01-Jul-2015</v>
      </c>
      <c r="N158" s="216" t="str">
        <f>StartUp!G10</f>
        <v>01-Apr-2015</v>
      </c>
      <c r="O158" s="212"/>
      <c r="P158" s="222"/>
    </row>
    <row r="159" spans="1:16" hidden="1">
      <c r="A159" s="222"/>
      <c r="B159" s="222"/>
      <c r="C159" s="222" t="s">
        <v>460</v>
      </c>
      <c r="D159" s="213" t="s">
        <v>1776</v>
      </c>
      <c r="E159" s="216">
        <f>StartUp!G9</f>
        <v>0</v>
      </c>
      <c r="F159" s="216">
        <f>StartUp!G9</f>
        <v>0</v>
      </c>
      <c r="G159" s="216">
        <f>StartUp!G9</f>
        <v>0</v>
      </c>
      <c r="H159" s="216">
        <f>StartUp!G9</f>
        <v>0</v>
      </c>
      <c r="I159" s="216">
        <f>StartUp!G9</f>
        <v>0</v>
      </c>
      <c r="J159" s="216">
        <f>StartUp!G9</f>
        <v>0</v>
      </c>
      <c r="K159" s="216">
        <f>StartUp!G9</f>
        <v>0</v>
      </c>
      <c r="L159" s="216">
        <f>StartUp!G9</f>
        <v>0</v>
      </c>
      <c r="M159" s="216">
        <f>StartUp!G9</f>
        <v>0</v>
      </c>
      <c r="N159" s="216">
        <f>StartUp!G9</f>
        <v>0</v>
      </c>
      <c r="O159" s="212"/>
      <c r="P159" s="222"/>
    </row>
    <row r="160" spans="1:16" hidden="1">
      <c r="A160" s="222"/>
      <c r="B160" s="222"/>
      <c r="C160" s="222" t="s">
        <v>241</v>
      </c>
      <c r="P160" s="222"/>
    </row>
    <row r="161" spans="1:16">
      <c r="A161" s="222"/>
      <c r="B161" s="222" t="s">
        <v>2301</v>
      </c>
      <c r="C161" s="219"/>
      <c r="D161" s="200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P161" s="222"/>
    </row>
    <row r="162" spans="1:16" hidden="1">
      <c r="A162" s="222"/>
      <c r="B162" s="222"/>
      <c r="C162" s="222" t="s">
        <v>241</v>
      </c>
      <c r="P162" s="222"/>
    </row>
    <row r="163" spans="1:16" hidden="1">
      <c r="A163" s="222"/>
      <c r="B163" s="222"/>
      <c r="C163" s="222" t="s">
        <v>244</v>
      </c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 t="s">
        <v>245</v>
      </c>
    </row>
    <row r="164" spans="1:16" hidden="1"/>
    <row r="165" spans="1:16" hidden="1"/>
    <row r="166" spans="1:16" hidden="1">
      <c r="A166" s="212"/>
      <c r="B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</row>
    <row r="167" spans="1:16" hidden="1">
      <c r="A167" s="222"/>
      <c r="B167" s="222"/>
      <c r="C167" s="222" t="s">
        <v>2305</v>
      </c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</row>
    <row r="168" spans="1:16" hidden="1">
      <c r="A168" s="222"/>
      <c r="B168" s="222"/>
      <c r="C168" s="222"/>
      <c r="D168" s="222"/>
      <c r="E168" s="222" t="s">
        <v>733</v>
      </c>
      <c r="F168" s="222" t="s">
        <v>2264</v>
      </c>
      <c r="G168" s="222" t="s">
        <v>2265</v>
      </c>
      <c r="H168" s="222" t="s">
        <v>2266</v>
      </c>
      <c r="I168" s="222" t="s">
        <v>2267</v>
      </c>
      <c r="J168" s="222" t="s">
        <v>733</v>
      </c>
      <c r="K168" s="222" t="s">
        <v>2264</v>
      </c>
      <c r="L168" s="222" t="s">
        <v>2265</v>
      </c>
      <c r="M168" s="222" t="s">
        <v>2266</v>
      </c>
      <c r="N168" s="222" t="s">
        <v>2267</v>
      </c>
      <c r="O168" s="222"/>
      <c r="P168" s="222"/>
    </row>
    <row r="169" spans="1:16" hidden="1">
      <c r="A169" s="222"/>
      <c r="B169" s="222"/>
      <c r="C169" s="222"/>
      <c r="D169" s="222"/>
      <c r="E169" s="222" t="s">
        <v>103</v>
      </c>
      <c r="F169" s="222" t="s">
        <v>103</v>
      </c>
      <c r="G169" s="222" t="s">
        <v>103</v>
      </c>
      <c r="H169" s="222" t="s">
        <v>103</v>
      </c>
      <c r="I169" s="222" t="s">
        <v>103</v>
      </c>
      <c r="J169" s="222" t="s">
        <v>1245</v>
      </c>
      <c r="K169" s="222" t="s">
        <v>1245</v>
      </c>
      <c r="L169" s="222" t="s">
        <v>1245</v>
      </c>
      <c r="M169" s="222" t="s">
        <v>1245</v>
      </c>
      <c r="N169" s="222" t="s">
        <v>1245</v>
      </c>
      <c r="O169" s="222"/>
      <c r="P169" s="222"/>
    </row>
    <row r="170" spans="1:16" hidden="1">
      <c r="A170" s="222"/>
      <c r="B170" s="222"/>
      <c r="C170" s="222" t="s">
        <v>242</v>
      </c>
      <c r="D170" s="222" t="s">
        <v>819</v>
      </c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 t="s">
        <v>241</v>
      </c>
      <c r="P170" s="222" t="s">
        <v>243</v>
      </c>
    </row>
    <row r="171" spans="1:16" hidden="1">
      <c r="A171" s="222"/>
      <c r="B171" s="222"/>
      <c r="C171" s="222" t="s">
        <v>461</v>
      </c>
      <c r="D171" s="213" t="s">
        <v>1775</v>
      </c>
      <c r="E171" s="216" t="str">
        <f>StartUp!G8</f>
        <v>01-Jul-2015</v>
      </c>
      <c r="F171" s="216" t="str">
        <f>StartUp!G8</f>
        <v>01-Jul-2015</v>
      </c>
      <c r="G171" s="216" t="str">
        <f>StartUp!G8</f>
        <v>01-Jul-2015</v>
      </c>
      <c r="H171" s="216" t="str">
        <f>StartUp!G8</f>
        <v>01-Jul-2015</v>
      </c>
      <c r="I171" s="216" t="str">
        <f>StartUp!G10</f>
        <v>01-Apr-2015</v>
      </c>
      <c r="J171" s="216" t="str">
        <f>StartUp!G8</f>
        <v>01-Jul-2015</v>
      </c>
      <c r="K171" s="216" t="str">
        <f>StartUp!G8</f>
        <v>01-Jul-2015</v>
      </c>
      <c r="L171" s="216" t="str">
        <f>StartUp!G8</f>
        <v>01-Jul-2015</v>
      </c>
      <c r="M171" s="216" t="str">
        <f>StartUp!G8</f>
        <v>01-Jul-2015</v>
      </c>
      <c r="N171" s="216" t="str">
        <f>StartUp!G10</f>
        <v>01-Apr-2015</v>
      </c>
      <c r="O171" s="212"/>
      <c r="P171" s="222"/>
    </row>
    <row r="172" spans="1:16" hidden="1">
      <c r="A172" s="222"/>
      <c r="B172" s="222"/>
      <c r="C172" s="222" t="s">
        <v>460</v>
      </c>
      <c r="D172" s="213" t="s">
        <v>1776</v>
      </c>
      <c r="E172" s="216">
        <f>StartUp!G9</f>
        <v>0</v>
      </c>
      <c r="F172" s="216">
        <f>StartUp!G9</f>
        <v>0</v>
      </c>
      <c r="G172" s="216">
        <f>StartUp!G9</f>
        <v>0</v>
      </c>
      <c r="H172" s="216">
        <f>StartUp!G9</f>
        <v>0</v>
      </c>
      <c r="I172" s="216">
        <f>StartUp!G9</f>
        <v>0</v>
      </c>
      <c r="J172" s="216">
        <f>StartUp!G9</f>
        <v>0</v>
      </c>
      <c r="K172" s="216">
        <f>StartUp!G9</f>
        <v>0</v>
      </c>
      <c r="L172" s="216">
        <f>StartUp!G9</f>
        <v>0</v>
      </c>
      <c r="M172" s="216">
        <f>StartUp!G9</f>
        <v>0</v>
      </c>
      <c r="N172" s="216">
        <f>StartUp!G9</f>
        <v>0</v>
      </c>
      <c r="O172" s="212"/>
      <c r="P172" s="222"/>
    </row>
    <row r="173" spans="1:16" hidden="1">
      <c r="A173" s="222"/>
      <c r="B173" s="222"/>
      <c r="C173" s="222" t="s">
        <v>241</v>
      </c>
      <c r="P173" s="222"/>
    </row>
    <row r="174" spans="1:16" s="199" customFormat="1">
      <c r="A174" s="222"/>
      <c r="B174" s="222" t="s">
        <v>2306</v>
      </c>
      <c r="C174" s="222"/>
      <c r="D174" s="223" t="s">
        <v>2307</v>
      </c>
      <c r="E174" s="211">
        <f t="shared" ref="E174:N174" si="12">E175+E205</f>
        <v>0</v>
      </c>
      <c r="F174" s="211">
        <f t="shared" si="12"/>
        <v>0</v>
      </c>
      <c r="G174" s="211">
        <f t="shared" si="12"/>
        <v>0</v>
      </c>
      <c r="H174" s="211">
        <f t="shared" si="12"/>
        <v>0</v>
      </c>
      <c r="I174" s="211">
        <f t="shared" si="12"/>
        <v>0</v>
      </c>
      <c r="J174" s="211">
        <f t="shared" si="12"/>
        <v>0</v>
      </c>
      <c r="K174" s="211">
        <f t="shared" si="12"/>
        <v>0</v>
      </c>
      <c r="L174" s="211">
        <f t="shared" si="12"/>
        <v>0</v>
      </c>
      <c r="M174" s="211">
        <f t="shared" si="12"/>
        <v>0</v>
      </c>
      <c r="N174" s="211">
        <f t="shared" si="12"/>
        <v>0</v>
      </c>
      <c r="P174" s="222"/>
    </row>
    <row r="175" spans="1:16" s="199" customFormat="1">
      <c r="A175" s="222"/>
      <c r="B175" s="222" t="s">
        <v>2308</v>
      </c>
      <c r="C175" s="222"/>
      <c r="D175" s="223" t="s">
        <v>2309</v>
      </c>
      <c r="E175" s="211">
        <f t="shared" ref="E175:N175" si="13">E176+E177+E180</f>
        <v>0</v>
      </c>
      <c r="F175" s="211">
        <f t="shared" si="13"/>
        <v>0</v>
      </c>
      <c r="G175" s="211">
        <f t="shared" si="13"/>
        <v>0</v>
      </c>
      <c r="H175" s="211">
        <f t="shared" si="13"/>
        <v>0</v>
      </c>
      <c r="I175" s="211">
        <f t="shared" si="13"/>
        <v>0</v>
      </c>
      <c r="J175" s="211">
        <f t="shared" si="13"/>
        <v>0</v>
      </c>
      <c r="K175" s="211">
        <f t="shared" si="13"/>
        <v>0</v>
      </c>
      <c r="L175" s="211">
        <f t="shared" si="13"/>
        <v>0</v>
      </c>
      <c r="M175" s="211">
        <f t="shared" si="13"/>
        <v>0</v>
      </c>
      <c r="N175" s="211">
        <f t="shared" si="13"/>
        <v>0</v>
      </c>
      <c r="P175" s="222"/>
    </row>
    <row r="176" spans="1:16" s="199" customFormat="1" ht="30">
      <c r="A176" s="222"/>
      <c r="B176" s="222" t="s">
        <v>2310</v>
      </c>
      <c r="C176" s="222"/>
      <c r="D176" s="224" t="s">
        <v>2311</v>
      </c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P176" s="222"/>
    </row>
    <row r="177" spans="1:16" s="199" customFormat="1" ht="45">
      <c r="A177" s="222"/>
      <c r="B177" s="222" t="s">
        <v>2312</v>
      </c>
      <c r="C177" s="222"/>
      <c r="D177" s="224" t="s">
        <v>2313</v>
      </c>
      <c r="E177" s="211">
        <f t="shared" ref="E177:N177" si="14">E178+E179</f>
        <v>0</v>
      </c>
      <c r="F177" s="211">
        <f t="shared" si="14"/>
        <v>0</v>
      </c>
      <c r="G177" s="211">
        <f t="shared" si="14"/>
        <v>0</v>
      </c>
      <c r="H177" s="211">
        <f t="shared" si="14"/>
        <v>0</v>
      </c>
      <c r="I177" s="211">
        <f t="shared" si="14"/>
        <v>0</v>
      </c>
      <c r="J177" s="211">
        <f t="shared" si="14"/>
        <v>0</v>
      </c>
      <c r="K177" s="211">
        <f t="shared" si="14"/>
        <v>0</v>
      </c>
      <c r="L177" s="211">
        <f t="shared" si="14"/>
        <v>0</v>
      </c>
      <c r="M177" s="211">
        <f t="shared" si="14"/>
        <v>0</v>
      </c>
      <c r="N177" s="211">
        <f t="shared" si="14"/>
        <v>0</v>
      </c>
      <c r="P177" s="222"/>
    </row>
    <row r="178" spans="1:16" s="199" customFormat="1" ht="30">
      <c r="A178" s="222"/>
      <c r="B178" s="222" t="s">
        <v>2314</v>
      </c>
      <c r="C178" s="222"/>
      <c r="D178" s="195" t="s">
        <v>2315</v>
      </c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P178" s="222"/>
    </row>
    <row r="179" spans="1:16" s="199" customFormat="1" ht="30">
      <c r="A179" s="222"/>
      <c r="B179" s="222" t="s">
        <v>2316</v>
      </c>
      <c r="C179" s="222"/>
      <c r="D179" s="195" t="s">
        <v>2317</v>
      </c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P179" s="222"/>
    </row>
    <row r="180" spans="1:16" s="199" customFormat="1" ht="30">
      <c r="A180" s="222"/>
      <c r="B180" s="222" t="s">
        <v>2318</v>
      </c>
      <c r="C180" s="222"/>
      <c r="D180" s="224" t="s">
        <v>2319</v>
      </c>
      <c r="E180" s="211">
        <f t="shared" ref="E180:N180" si="15">SUM(E193:E194)</f>
        <v>0</v>
      </c>
      <c r="F180" s="211">
        <f t="shared" si="15"/>
        <v>0</v>
      </c>
      <c r="G180" s="211">
        <f t="shared" si="15"/>
        <v>0</v>
      </c>
      <c r="H180" s="211">
        <f t="shared" si="15"/>
        <v>0</v>
      </c>
      <c r="I180" s="211">
        <f t="shared" si="15"/>
        <v>0</v>
      </c>
      <c r="J180" s="211">
        <f t="shared" si="15"/>
        <v>0</v>
      </c>
      <c r="K180" s="211">
        <f t="shared" si="15"/>
        <v>0</v>
      </c>
      <c r="L180" s="211">
        <f t="shared" si="15"/>
        <v>0</v>
      </c>
      <c r="M180" s="211">
        <f t="shared" si="15"/>
        <v>0</v>
      </c>
      <c r="N180" s="211">
        <f t="shared" si="15"/>
        <v>0</v>
      </c>
      <c r="P180" s="222"/>
    </row>
    <row r="181" spans="1:16" hidden="1">
      <c r="A181" s="222"/>
      <c r="B181" s="222"/>
      <c r="C181" s="222" t="s">
        <v>241</v>
      </c>
      <c r="P181" s="222"/>
    </row>
    <row r="182" spans="1:16" hidden="1">
      <c r="A182" s="222"/>
      <c r="B182" s="222"/>
      <c r="C182" s="222" t="s">
        <v>244</v>
      </c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 t="s">
        <v>245</v>
      </c>
    </row>
    <row r="183" spans="1:16" hidden="1"/>
    <row r="184" spans="1:16" hidden="1"/>
    <row r="185" spans="1:16" hidden="1"/>
    <row r="186" spans="1:16" hidden="1">
      <c r="A186" s="222"/>
      <c r="B186" s="222"/>
      <c r="C186" s="222" t="s">
        <v>2320</v>
      </c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</row>
    <row r="187" spans="1:16" hidden="1">
      <c r="A187" s="222"/>
      <c r="B187" s="222"/>
      <c r="C187" s="222"/>
      <c r="D187" s="222"/>
      <c r="E187" s="222" t="s">
        <v>733</v>
      </c>
      <c r="F187" s="222" t="s">
        <v>2264</v>
      </c>
      <c r="G187" s="222" t="s">
        <v>2265</v>
      </c>
      <c r="H187" s="222" t="s">
        <v>2266</v>
      </c>
      <c r="I187" s="222" t="s">
        <v>2267</v>
      </c>
      <c r="J187" s="222" t="s">
        <v>733</v>
      </c>
      <c r="K187" s="222" t="s">
        <v>2264</v>
      </c>
      <c r="L187" s="222" t="s">
        <v>2265</v>
      </c>
      <c r="M187" s="222" t="s">
        <v>2266</v>
      </c>
      <c r="N187" s="222" t="s">
        <v>2267</v>
      </c>
      <c r="O187" s="222"/>
      <c r="P187" s="222"/>
    </row>
    <row r="188" spans="1:16" hidden="1">
      <c r="A188" s="222"/>
      <c r="B188" s="222"/>
      <c r="C188" s="222"/>
      <c r="D188" s="222" t="s">
        <v>2321</v>
      </c>
      <c r="E188" s="222" t="s">
        <v>103</v>
      </c>
      <c r="F188" s="222" t="s">
        <v>103</v>
      </c>
      <c r="G188" s="222" t="s">
        <v>103</v>
      </c>
      <c r="H188" s="222" t="s">
        <v>103</v>
      </c>
      <c r="I188" s="222" t="s">
        <v>103</v>
      </c>
      <c r="J188" s="222" t="s">
        <v>1245</v>
      </c>
      <c r="K188" s="222" t="s">
        <v>1245</v>
      </c>
      <c r="L188" s="222" t="s">
        <v>1245</v>
      </c>
      <c r="M188" s="222" t="s">
        <v>1245</v>
      </c>
      <c r="N188" s="222" t="s">
        <v>1245</v>
      </c>
      <c r="O188" s="222"/>
      <c r="P188" s="222"/>
    </row>
    <row r="189" spans="1:16" hidden="1">
      <c r="A189" s="222"/>
      <c r="B189" s="222"/>
      <c r="C189" s="222" t="s">
        <v>242</v>
      </c>
      <c r="D189" s="222" t="s">
        <v>858</v>
      </c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 t="s">
        <v>241</v>
      </c>
      <c r="P189" s="222" t="s">
        <v>243</v>
      </c>
    </row>
    <row r="190" spans="1:16" hidden="1">
      <c r="A190" s="222"/>
      <c r="B190" s="222"/>
      <c r="C190" s="222" t="s">
        <v>461</v>
      </c>
      <c r="D190" s="213" t="s">
        <v>1775</v>
      </c>
      <c r="E190" s="216" t="str">
        <f>StartUp!G8</f>
        <v>01-Jul-2015</v>
      </c>
      <c r="F190" s="216" t="str">
        <f>StartUp!G8</f>
        <v>01-Jul-2015</v>
      </c>
      <c r="G190" s="216" t="str">
        <f>StartUp!G8</f>
        <v>01-Jul-2015</v>
      </c>
      <c r="H190" s="216" t="str">
        <f>StartUp!G8</f>
        <v>01-Jul-2015</v>
      </c>
      <c r="I190" s="216" t="str">
        <f>StartUp!G10</f>
        <v>01-Apr-2015</v>
      </c>
      <c r="J190" s="216" t="str">
        <f>StartUp!G8</f>
        <v>01-Jul-2015</v>
      </c>
      <c r="K190" s="216" t="str">
        <f>StartUp!G8</f>
        <v>01-Jul-2015</v>
      </c>
      <c r="L190" s="216" t="str">
        <f>StartUp!G8</f>
        <v>01-Jul-2015</v>
      </c>
      <c r="M190" s="216" t="str">
        <f>StartUp!G8</f>
        <v>01-Jul-2015</v>
      </c>
      <c r="N190" s="216" t="str">
        <f>StartUp!G10</f>
        <v>01-Apr-2015</v>
      </c>
      <c r="O190" s="212"/>
      <c r="P190" s="222"/>
    </row>
    <row r="191" spans="1:16" hidden="1">
      <c r="A191" s="222"/>
      <c r="B191" s="222"/>
      <c r="C191" s="222" t="s">
        <v>460</v>
      </c>
      <c r="D191" s="213" t="s">
        <v>1776</v>
      </c>
      <c r="E191" s="216">
        <f>StartUp!G9</f>
        <v>0</v>
      </c>
      <c r="F191" s="216">
        <f>StartUp!G9</f>
        <v>0</v>
      </c>
      <c r="G191" s="216">
        <f>StartUp!G9</f>
        <v>0</v>
      </c>
      <c r="H191" s="216">
        <f>StartUp!G9</f>
        <v>0</v>
      </c>
      <c r="I191" s="216">
        <f>StartUp!G9</f>
        <v>0</v>
      </c>
      <c r="J191" s="216">
        <f>StartUp!G9</f>
        <v>0</v>
      </c>
      <c r="K191" s="216">
        <f>StartUp!G9</f>
        <v>0</v>
      </c>
      <c r="L191" s="216">
        <f>StartUp!G9</f>
        <v>0</v>
      </c>
      <c r="M191" s="216">
        <f>StartUp!G9</f>
        <v>0</v>
      </c>
      <c r="N191" s="216">
        <f>StartUp!G9</f>
        <v>0</v>
      </c>
      <c r="O191" s="212"/>
      <c r="P191" s="222"/>
    </row>
    <row r="192" spans="1:16" hidden="1">
      <c r="A192" s="222"/>
      <c r="B192" s="222"/>
      <c r="C192" s="222" t="s">
        <v>241</v>
      </c>
      <c r="P192" s="222"/>
    </row>
    <row r="193" spans="1:16">
      <c r="A193" s="222"/>
      <c r="B193" s="222" t="s">
        <v>2318</v>
      </c>
      <c r="C193" s="219"/>
      <c r="D193" s="200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P193" s="222"/>
    </row>
    <row r="194" spans="1:16" hidden="1">
      <c r="A194" s="222"/>
      <c r="B194" s="222"/>
      <c r="C194" s="222" t="s">
        <v>241</v>
      </c>
      <c r="P194" s="222"/>
    </row>
    <row r="195" spans="1:16" hidden="1">
      <c r="A195" s="222"/>
      <c r="B195" s="222"/>
      <c r="C195" s="222" t="s">
        <v>244</v>
      </c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 t="s">
        <v>245</v>
      </c>
    </row>
    <row r="196" spans="1:16" hidden="1"/>
    <row r="197" spans="1:16" hidden="1"/>
    <row r="198" spans="1:16" hidden="1">
      <c r="A198" s="222"/>
      <c r="B198" s="222"/>
      <c r="C198" s="222" t="s">
        <v>2322</v>
      </c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</row>
    <row r="199" spans="1:16" hidden="1">
      <c r="A199" s="222"/>
      <c r="B199" s="222"/>
      <c r="C199" s="222"/>
      <c r="D199" s="222"/>
      <c r="E199" s="222" t="s">
        <v>733</v>
      </c>
      <c r="F199" s="222" t="s">
        <v>2264</v>
      </c>
      <c r="G199" s="222" t="s">
        <v>2265</v>
      </c>
      <c r="H199" s="222" t="s">
        <v>2266</v>
      </c>
      <c r="I199" s="222" t="s">
        <v>2267</v>
      </c>
      <c r="J199" s="222" t="s">
        <v>733</v>
      </c>
      <c r="K199" s="222" t="s">
        <v>2264</v>
      </c>
      <c r="L199" s="222" t="s">
        <v>2265</v>
      </c>
      <c r="M199" s="222" t="s">
        <v>2266</v>
      </c>
      <c r="N199" s="222" t="s">
        <v>2267</v>
      </c>
      <c r="O199" s="222"/>
      <c r="P199" s="222"/>
    </row>
    <row r="200" spans="1:16" hidden="1">
      <c r="A200" s="222"/>
      <c r="B200" s="222"/>
      <c r="C200" s="222"/>
      <c r="D200" s="222"/>
      <c r="E200" s="222" t="s">
        <v>103</v>
      </c>
      <c r="F200" s="222" t="s">
        <v>103</v>
      </c>
      <c r="G200" s="222" t="s">
        <v>103</v>
      </c>
      <c r="H200" s="222" t="s">
        <v>103</v>
      </c>
      <c r="I200" s="222" t="s">
        <v>103</v>
      </c>
      <c r="J200" s="222" t="s">
        <v>1245</v>
      </c>
      <c r="K200" s="222" t="s">
        <v>1245</v>
      </c>
      <c r="L200" s="222" t="s">
        <v>1245</v>
      </c>
      <c r="M200" s="222" t="s">
        <v>1245</v>
      </c>
      <c r="N200" s="222" t="s">
        <v>1245</v>
      </c>
      <c r="O200" s="222"/>
      <c r="P200" s="222"/>
    </row>
    <row r="201" spans="1:16" hidden="1">
      <c r="A201" s="222"/>
      <c r="B201" s="222"/>
      <c r="C201" s="222" t="s">
        <v>242</v>
      </c>
      <c r="D201" s="222" t="s">
        <v>819</v>
      </c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 t="s">
        <v>241</v>
      </c>
      <c r="P201" s="222" t="s">
        <v>243</v>
      </c>
    </row>
    <row r="202" spans="1:16" hidden="1">
      <c r="A202" s="222"/>
      <c r="B202" s="222"/>
      <c r="C202" s="222" t="s">
        <v>461</v>
      </c>
      <c r="D202" s="213" t="s">
        <v>1775</v>
      </c>
      <c r="E202" s="216" t="str">
        <f>StartUp!G8</f>
        <v>01-Jul-2015</v>
      </c>
      <c r="F202" s="216" t="str">
        <f>StartUp!G8</f>
        <v>01-Jul-2015</v>
      </c>
      <c r="G202" s="216" t="str">
        <f>StartUp!G8</f>
        <v>01-Jul-2015</v>
      </c>
      <c r="H202" s="216" t="str">
        <f>StartUp!G8</f>
        <v>01-Jul-2015</v>
      </c>
      <c r="I202" s="216" t="str">
        <f>StartUp!G10</f>
        <v>01-Apr-2015</v>
      </c>
      <c r="J202" s="216" t="str">
        <f>StartUp!G8</f>
        <v>01-Jul-2015</v>
      </c>
      <c r="K202" s="216" t="str">
        <f>StartUp!G8</f>
        <v>01-Jul-2015</v>
      </c>
      <c r="L202" s="216" t="str">
        <f>StartUp!G8</f>
        <v>01-Jul-2015</v>
      </c>
      <c r="M202" s="216" t="str">
        <f>StartUp!G8</f>
        <v>01-Jul-2015</v>
      </c>
      <c r="N202" s="216" t="str">
        <f>StartUp!G10</f>
        <v>01-Apr-2015</v>
      </c>
      <c r="O202" s="212"/>
      <c r="P202" s="222"/>
    </row>
    <row r="203" spans="1:16" hidden="1">
      <c r="A203" s="222"/>
      <c r="B203" s="222"/>
      <c r="C203" s="222" t="s">
        <v>460</v>
      </c>
      <c r="D203" s="213" t="s">
        <v>1776</v>
      </c>
      <c r="E203" s="216">
        <f>StartUp!G9</f>
        <v>0</v>
      </c>
      <c r="F203" s="216">
        <f>StartUp!G9</f>
        <v>0</v>
      </c>
      <c r="G203" s="216">
        <f>StartUp!G9</f>
        <v>0</v>
      </c>
      <c r="H203" s="216">
        <f>StartUp!G9</f>
        <v>0</v>
      </c>
      <c r="I203" s="216">
        <f>StartUp!G9</f>
        <v>0</v>
      </c>
      <c r="J203" s="216">
        <f>StartUp!G9</f>
        <v>0</v>
      </c>
      <c r="K203" s="216">
        <f>StartUp!G9</f>
        <v>0</v>
      </c>
      <c r="L203" s="216">
        <f>StartUp!G9</f>
        <v>0</v>
      </c>
      <c r="M203" s="216">
        <f>StartUp!G9</f>
        <v>0</v>
      </c>
      <c r="N203" s="216">
        <f>StartUp!G9</f>
        <v>0</v>
      </c>
      <c r="O203" s="212"/>
      <c r="P203" s="222"/>
    </row>
    <row r="204" spans="1:16" hidden="1">
      <c r="A204" s="222"/>
      <c r="B204" s="222"/>
      <c r="C204" s="222" t="s">
        <v>241</v>
      </c>
      <c r="P204" s="222"/>
    </row>
    <row r="205" spans="1:16" s="199" customFormat="1">
      <c r="A205" s="222"/>
      <c r="B205" s="222" t="s">
        <v>2323</v>
      </c>
      <c r="C205" s="222"/>
      <c r="D205" s="223" t="s">
        <v>2324</v>
      </c>
      <c r="E205" s="211">
        <f t="shared" ref="E205:N205" si="16">E206+E207</f>
        <v>0</v>
      </c>
      <c r="F205" s="211">
        <f t="shared" si="16"/>
        <v>0</v>
      </c>
      <c r="G205" s="211">
        <f t="shared" si="16"/>
        <v>0</v>
      </c>
      <c r="H205" s="211">
        <f t="shared" si="16"/>
        <v>0</v>
      </c>
      <c r="I205" s="211">
        <f t="shared" si="16"/>
        <v>0</v>
      </c>
      <c r="J205" s="211">
        <f t="shared" si="16"/>
        <v>0</v>
      </c>
      <c r="K205" s="211">
        <f t="shared" si="16"/>
        <v>0</v>
      </c>
      <c r="L205" s="211">
        <f t="shared" si="16"/>
        <v>0</v>
      </c>
      <c r="M205" s="211">
        <f t="shared" si="16"/>
        <v>0</v>
      </c>
      <c r="N205" s="211">
        <f t="shared" si="16"/>
        <v>0</v>
      </c>
      <c r="P205" s="222"/>
    </row>
    <row r="206" spans="1:16" s="199" customFormat="1" ht="60">
      <c r="A206" s="222"/>
      <c r="B206" s="222" t="s">
        <v>2325</v>
      </c>
      <c r="C206" s="222"/>
      <c r="D206" s="205" t="s">
        <v>2326</v>
      </c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P206" s="222"/>
    </row>
    <row r="207" spans="1:16" s="199" customFormat="1" ht="30">
      <c r="A207" s="222"/>
      <c r="B207" s="222" t="s">
        <v>2327</v>
      </c>
      <c r="C207" s="222"/>
      <c r="D207" s="224" t="s">
        <v>2328</v>
      </c>
      <c r="E207" s="211">
        <f t="shared" ref="E207:N207" si="17">SUM(E219:E220)</f>
        <v>0</v>
      </c>
      <c r="F207" s="211">
        <f t="shared" si="17"/>
        <v>0</v>
      </c>
      <c r="G207" s="211">
        <f t="shared" si="17"/>
        <v>0</v>
      </c>
      <c r="H207" s="211">
        <f t="shared" si="17"/>
        <v>0</v>
      </c>
      <c r="I207" s="211">
        <f t="shared" si="17"/>
        <v>0</v>
      </c>
      <c r="J207" s="211">
        <f t="shared" si="17"/>
        <v>0</v>
      </c>
      <c r="K207" s="211">
        <f t="shared" si="17"/>
        <v>0</v>
      </c>
      <c r="L207" s="211">
        <f t="shared" si="17"/>
        <v>0</v>
      </c>
      <c r="M207" s="211">
        <f t="shared" si="17"/>
        <v>0</v>
      </c>
      <c r="N207" s="211">
        <f t="shared" si="17"/>
        <v>0</v>
      </c>
      <c r="P207" s="222"/>
    </row>
    <row r="208" spans="1:16" hidden="1">
      <c r="A208" s="222"/>
      <c r="B208" s="222"/>
      <c r="C208" s="222" t="s">
        <v>241</v>
      </c>
      <c r="P208" s="222"/>
    </row>
    <row r="209" spans="1:16" hidden="1">
      <c r="A209" s="222"/>
      <c r="B209" s="222"/>
      <c r="C209" s="222" t="s">
        <v>244</v>
      </c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 t="s">
        <v>245</v>
      </c>
    </row>
    <row r="210" spans="1:16" hidden="1"/>
    <row r="211" spans="1:16" hidden="1"/>
    <row r="212" spans="1:16" hidden="1">
      <c r="A212" s="222"/>
      <c r="B212" s="222"/>
      <c r="C212" s="222" t="s">
        <v>2329</v>
      </c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</row>
    <row r="213" spans="1:16" hidden="1">
      <c r="A213" s="222"/>
      <c r="B213" s="222"/>
      <c r="C213" s="222"/>
      <c r="D213" s="222"/>
      <c r="E213" s="222" t="s">
        <v>733</v>
      </c>
      <c r="F213" s="222" t="s">
        <v>2264</v>
      </c>
      <c r="G213" s="222" t="s">
        <v>2265</v>
      </c>
      <c r="H213" s="222" t="s">
        <v>2266</v>
      </c>
      <c r="I213" s="222" t="s">
        <v>2267</v>
      </c>
      <c r="J213" s="222" t="s">
        <v>733</v>
      </c>
      <c r="K213" s="222" t="s">
        <v>2264</v>
      </c>
      <c r="L213" s="222" t="s">
        <v>2265</v>
      </c>
      <c r="M213" s="222" t="s">
        <v>2266</v>
      </c>
      <c r="N213" s="222" t="s">
        <v>2267</v>
      </c>
      <c r="O213" s="222"/>
      <c r="P213" s="222"/>
    </row>
    <row r="214" spans="1:16" hidden="1">
      <c r="A214" s="222"/>
      <c r="B214" s="222"/>
      <c r="C214" s="222"/>
      <c r="D214" s="222" t="s">
        <v>2304</v>
      </c>
      <c r="E214" s="222" t="s">
        <v>103</v>
      </c>
      <c r="F214" s="222" t="s">
        <v>103</v>
      </c>
      <c r="G214" s="222" t="s">
        <v>103</v>
      </c>
      <c r="H214" s="222" t="s">
        <v>103</v>
      </c>
      <c r="I214" s="222" t="s">
        <v>103</v>
      </c>
      <c r="J214" s="222" t="s">
        <v>1245</v>
      </c>
      <c r="K214" s="222" t="s">
        <v>1245</v>
      </c>
      <c r="L214" s="222" t="s">
        <v>1245</v>
      </c>
      <c r="M214" s="222" t="s">
        <v>1245</v>
      </c>
      <c r="N214" s="222" t="s">
        <v>1245</v>
      </c>
      <c r="O214" s="222"/>
      <c r="P214" s="222"/>
    </row>
    <row r="215" spans="1:16" hidden="1">
      <c r="A215" s="222"/>
      <c r="B215" s="222"/>
      <c r="C215" s="222" t="s">
        <v>242</v>
      </c>
      <c r="D215" s="222" t="s">
        <v>858</v>
      </c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 t="s">
        <v>241</v>
      </c>
      <c r="P215" s="222" t="s">
        <v>243</v>
      </c>
    </row>
    <row r="216" spans="1:16" hidden="1">
      <c r="A216" s="222"/>
      <c r="B216" s="222"/>
      <c r="C216" s="222" t="s">
        <v>461</v>
      </c>
      <c r="D216" s="213" t="s">
        <v>1775</v>
      </c>
      <c r="E216" s="216" t="str">
        <f>StartUp!G8</f>
        <v>01-Jul-2015</v>
      </c>
      <c r="F216" s="216" t="str">
        <f>StartUp!G8</f>
        <v>01-Jul-2015</v>
      </c>
      <c r="G216" s="216" t="str">
        <f>StartUp!G8</f>
        <v>01-Jul-2015</v>
      </c>
      <c r="H216" s="216" t="str">
        <f>StartUp!G8</f>
        <v>01-Jul-2015</v>
      </c>
      <c r="I216" s="216" t="str">
        <f>StartUp!G10</f>
        <v>01-Apr-2015</v>
      </c>
      <c r="J216" s="216" t="str">
        <f>StartUp!G8</f>
        <v>01-Jul-2015</v>
      </c>
      <c r="K216" s="216" t="str">
        <f>StartUp!G8</f>
        <v>01-Jul-2015</v>
      </c>
      <c r="L216" s="216" t="str">
        <f>StartUp!G8</f>
        <v>01-Jul-2015</v>
      </c>
      <c r="M216" s="216" t="str">
        <f>StartUp!G8</f>
        <v>01-Jul-2015</v>
      </c>
      <c r="N216" s="216" t="str">
        <f>StartUp!G10</f>
        <v>01-Apr-2015</v>
      </c>
      <c r="O216" s="212"/>
      <c r="P216" s="222"/>
    </row>
    <row r="217" spans="1:16" hidden="1">
      <c r="A217" s="222"/>
      <c r="B217" s="222"/>
      <c r="C217" s="222" t="s">
        <v>460</v>
      </c>
      <c r="D217" s="213" t="s">
        <v>1776</v>
      </c>
      <c r="E217" s="216">
        <f>StartUp!G9</f>
        <v>0</v>
      </c>
      <c r="F217" s="216">
        <f>StartUp!G9</f>
        <v>0</v>
      </c>
      <c r="G217" s="216">
        <f>StartUp!G9</f>
        <v>0</v>
      </c>
      <c r="H217" s="216">
        <f>StartUp!G9</f>
        <v>0</v>
      </c>
      <c r="I217" s="216">
        <f>StartUp!G9</f>
        <v>0</v>
      </c>
      <c r="J217" s="216">
        <f>StartUp!G9</f>
        <v>0</v>
      </c>
      <c r="K217" s="216">
        <f>StartUp!G9</f>
        <v>0</v>
      </c>
      <c r="L217" s="216">
        <f>StartUp!G9</f>
        <v>0</v>
      </c>
      <c r="M217" s="216">
        <f>StartUp!G9</f>
        <v>0</v>
      </c>
      <c r="N217" s="216">
        <f>StartUp!G9</f>
        <v>0</v>
      </c>
      <c r="O217" s="212"/>
      <c r="P217" s="222"/>
    </row>
    <row r="218" spans="1:16" hidden="1">
      <c r="A218" s="222"/>
      <c r="B218" s="222"/>
      <c r="C218" s="222" t="s">
        <v>241</v>
      </c>
      <c r="P218" s="222"/>
    </row>
    <row r="219" spans="1:16">
      <c r="A219" s="222"/>
      <c r="B219" s="222" t="s">
        <v>2327</v>
      </c>
      <c r="C219" s="219"/>
      <c r="D219" s="200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P219" s="222"/>
    </row>
    <row r="220" spans="1:16" hidden="1">
      <c r="A220" s="222"/>
      <c r="B220" s="222"/>
      <c r="C220" s="222" t="s">
        <v>241</v>
      </c>
      <c r="P220" s="222"/>
    </row>
    <row r="221" spans="1:16" hidden="1">
      <c r="A221" s="222"/>
      <c r="B221" s="222"/>
      <c r="C221" s="222" t="s">
        <v>244</v>
      </c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 t="s">
        <v>245</v>
      </c>
    </row>
    <row r="222" spans="1:16" hidden="1"/>
    <row r="223" spans="1:16" hidden="1"/>
    <row r="224" spans="1:16" hidden="1"/>
    <row r="225" spans="1:16" hidden="1">
      <c r="A225" s="222"/>
      <c r="B225" s="222"/>
      <c r="C225" s="222" t="s">
        <v>2330</v>
      </c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</row>
    <row r="226" spans="1:16" hidden="1">
      <c r="A226" s="222"/>
      <c r="B226" s="222"/>
      <c r="C226" s="222"/>
      <c r="D226" s="222"/>
      <c r="E226" s="222" t="s">
        <v>733</v>
      </c>
      <c r="F226" s="222" t="s">
        <v>2264</v>
      </c>
      <c r="G226" s="222" t="s">
        <v>2265</v>
      </c>
      <c r="H226" s="222" t="s">
        <v>2266</v>
      </c>
      <c r="I226" s="222" t="s">
        <v>2267</v>
      </c>
      <c r="J226" s="222" t="s">
        <v>733</v>
      </c>
      <c r="K226" s="222" t="s">
        <v>2264</v>
      </c>
      <c r="L226" s="222" t="s">
        <v>2265</v>
      </c>
      <c r="M226" s="222" t="s">
        <v>2266</v>
      </c>
      <c r="N226" s="222" t="s">
        <v>2267</v>
      </c>
      <c r="O226" s="222"/>
      <c r="P226" s="222"/>
    </row>
    <row r="227" spans="1:16" hidden="1">
      <c r="A227" s="222"/>
      <c r="B227" s="222"/>
      <c r="C227" s="222"/>
      <c r="D227" s="222"/>
      <c r="E227" s="222" t="s">
        <v>103</v>
      </c>
      <c r="F227" s="222" t="s">
        <v>103</v>
      </c>
      <c r="G227" s="222" t="s">
        <v>103</v>
      </c>
      <c r="H227" s="222" t="s">
        <v>103</v>
      </c>
      <c r="I227" s="222" t="s">
        <v>103</v>
      </c>
      <c r="J227" s="222" t="s">
        <v>1245</v>
      </c>
      <c r="K227" s="222" t="s">
        <v>1245</v>
      </c>
      <c r="L227" s="222" t="s">
        <v>1245</v>
      </c>
      <c r="M227" s="222" t="s">
        <v>1245</v>
      </c>
      <c r="N227" s="222" t="s">
        <v>1245</v>
      </c>
      <c r="O227" s="222"/>
      <c r="P227" s="222"/>
    </row>
    <row r="228" spans="1:16" hidden="1">
      <c r="A228" s="222"/>
      <c r="B228" s="222"/>
      <c r="C228" s="222" t="s">
        <v>242</v>
      </c>
      <c r="D228" s="222" t="s">
        <v>819</v>
      </c>
      <c r="E228" s="222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 t="s">
        <v>241</v>
      </c>
      <c r="P228" s="222" t="s">
        <v>243</v>
      </c>
    </row>
    <row r="229" spans="1:16" hidden="1">
      <c r="A229" s="222"/>
      <c r="B229" s="222"/>
      <c r="C229" s="222" t="s">
        <v>461</v>
      </c>
      <c r="D229" s="213" t="s">
        <v>1775</v>
      </c>
      <c r="E229" s="216" t="str">
        <f>StartUp!G8</f>
        <v>01-Jul-2015</v>
      </c>
      <c r="F229" s="216" t="str">
        <f>StartUp!G8</f>
        <v>01-Jul-2015</v>
      </c>
      <c r="G229" s="216" t="str">
        <f>StartUp!G8</f>
        <v>01-Jul-2015</v>
      </c>
      <c r="H229" s="216" t="str">
        <f>StartUp!G8</f>
        <v>01-Jul-2015</v>
      </c>
      <c r="I229" s="216" t="str">
        <f>StartUp!G10</f>
        <v>01-Apr-2015</v>
      </c>
      <c r="J229" s="216" t="str">
        <f>StartUp!G8</f>
        <v>01-Jul-2015</v>
      </c>
      <c r="K229" s="216" t="str">
        <f>StartUp!G8</f>
        <v>01-Jul-2015</v>
      </c>
      <c r="L229" s="216" t="str">
        <f>StartUp!G8</f>
        <v>01-Jul-2015</v>
      </c>
      <c r="M229" s="216" t="str">
        <f>StartUp!G8</f>
        <v>01-Jul-2015</v>
      </c>
      <c r="N229" s="216" t="str">
        <f>StartUp!G10</f>
        <v>01-Apr-2015</v>
      </c>
      <c r="O229" s="212"/>
      <c r="P229" s="222"/>
    </row>
    <row r="230" spans="1:16" hidden="1">
      <c r="A230" s="222"/>
      <c r="B230" s="222"/>
      <c r="C230" s="222" t="s">
        <v>460</v>
      </c>
      <c r="D230" s="213" t="s">
        <v>1776</v>
      </c>
      <c r="E230" s="216">
        <f>StartUp!G9</f>
        <v>0</v>
      </c>
      <c r="F230" s="216">
        <f>StartUp!G9</f>
        <v>0</v>
      </c>
      <c r="G230" s="216">
        <f>StartUp!G9</f>
        <v>0</v>
      </c>
      <c r="H230" s="216">
        <f>StartUp!G9</f>
        <v>0</v>
      </c>
      <c r="I230" s="216">
        <f>StartUp!G9</f>
        <v>0</v>
      </c>
      <c r="J230" s="216">
        <f>StartUp!G9</f>
        <v>0</v>
      </c>
      <c r="K230" s="216">
        <f>StartUp!G9</f>
        <v>0</v>
      </c>
      <c r="L230" s="216">
        <f>StartUp!G9</f>
        <v>0</v>
      </c>
      <c r="M230" s="216">
        <f>StartUp!G9</f>
        <v>0</v>
      </c>
      <c r="N230" s="216">
        <f>StartUp!G9</f>
        <v>0</v>
      </c>
      <c r="O230" s="212"/>
      <c r="P230" s="222"/>
    </row>
    <row r="231" spans="1:16" hidden="1">
      <c r="A231" s="222"/>
      <c r="B231" s="222"/>
      <c r="C231" s="222" t="s">
        <v>241</v>
      </c>
      <c r="P231" s="222"/>
    </row>
    <row r="232" spans="1:16" s="199" customFormat="1" ht="30">
      <c r="A232" s="222"/>
      <c r="B232" s="222" t="s">
        <v>2331</v>
      </c>
      <c r="C232" s="222"/>
      <c r="D232" s="224" t="s">
        <v>2332</v>
      </c>
      <c r="E232" s="211">
        <f t="shared" ref="E232:N232" si="18">E233+E242</f>
        <v>0</v>
      </c>
      <c r="F232" s="211">
        <f t="shared" si="18"/>
        <v>0</v>
      </c>
      <c r="G232" s="211">
        <f t="shared" si="18"/>
        <v>0</v>
      </c>
      <c r="H232" s="211">
        <f t="shared" si="18"/>
        <v>0</v>
      </c>
      <c r="I232" s="211">
        <f t="shared" si="18"/>
        <v>0</v>
      </c>
      <c r="J232" s="211">
        <f t="shared" si="18"/>
        <v>0</v>
      </c>
      <c r="K232" s="211">
        <f t="shared" si="18"/>
        <v>0</v>
      </c>
      <c r="L232" s="211">
        <f t="shared" si="18"/>
        <v>0</v>
      </c>
      <c r="M232" s="211">
        <f t="shared" si="18"/>
        <v>0</v>
      </c>
      <c r="N232" s="211">
        <f t="shared" si="18"/>
        <v>0</v>
      </c>
      <c r="P232" s="222"/>
    </row>
    <row r="233" spans="1:16">
      <c r="A233" s="222"/>
      <c r="B233" s="222" t="s">
        <v>2333</v>
      </c>
      <c r="C233" s="222"/>
      <c r="D233" s="224" t="s">
        <v>2334</v>
      </c>
      <c r="E233" s="210">
        <f t="shared" ref="E233:N233" si="19">E112+E175</f>
        <v>0</v>
      </c>
      <c r="F233" s="210">
        <f t="shared" si="19"/>
        <v>0</v>
      </c>
      <c r="G233" s="210">
        <f t="shared" si="19"/>
        <v>0</v>
      </c>
      <c r="H233" s="210">
        <f t="shared" si="19"/>
        <v>0</v>
      </c>
      <c r="I233" s="210">
        <f t="shared" si="19"/>
        <v>0</v>
      </c>
      <c r="J233" s="210">
        <f t="shared" si="19"/>
        <v>0</v>
      </c>
      <c r="K233" s="210">
        <f t="shared" si="19"/>
        <v>0</v>
      </c>
      <c r="L233" s="210">
        <f t="shared" si="19"/>
        <v>0</v>
      </c>
      <c r="M233" s="210">
        <f t="shared" si="19"/>
        <v>0</v>
      </c>
      <c r="N233" s="210">
        <f t="shared" si="19"/>
        <v>0</v>
      </c>
      <c r="P233" s="222"/>
    </row>
    <row r="234" spans="1:16" s="199" customFormat="1" ht="30">
      <c r="A234" s="222"/>
      <c r="B234" s="222" t="s">
        <v>2335</v>
      </c>
      <c r="C234" s="222"/>
      <c r="D234" s="224" t="s">
        <v>2336</v>
      </c>
      <c r="E234" s="211">
        <f t="shared" ref="E234:N234" si="20">E113</f>
        <v>0</v>
      </c>
      <c r="F234" s="211">
        <f t="shared" si="20"/>
        <v>0</v>
      </c>
      <c r="G234" s="211">
        <f t="shared" si="20"/>
        <v>0</v>
      </c>
      <c r="H234" s="211">
        <f t="shared" si="20"/>
        <v>0</v>
      </c>
      <c r="I234" s="211">
        <f t="shared" si="20"/>
        <v>0</v>
      </c>
      <c r="J234" s="211">
        <f t="shared" si="20"/>
        <v>0</v>
      </c>
      <c r="K234" s="211">
        <f t="shared" si="20"/>
        <v>0</v>
      </c>
      <c r="L234" s="211">
        <f t="shared" si="20"/>
        <v>0</v>
      </c>
      <c r="M234" s="211">
        <f t="shared" si="20"/>
        <v>0</v>
      </c>
      <c r="N234" s="211">
        <f t="shared" si="20"/>
        <v>0</v>
      </c>
      <c r="P234" s="222"/>
    </row>
    <row r="235" spans="1:16" s="199" customFormat="1" ht="60">
      <c r="A235" s="222"/>
      <c r="B235" s="222" t="s">
        <v>2337</v>
      </c>
      <c r="C235" s="222"/>
      <c r="D235" s="205" t="s">
        <v>2338</v>
      </c>
      <c r="E235" s="209"/>
      <c r="F235" s="209"/>
      <c r="G235" s="209"/>
      <c r="H235" s="209"/>
      <c r="I235" s="209"/>
      <c r="J235" s="209"/>
      <c r="K235" s="209"/>
      <c r="L235" s="209"/>
      <c r="M235" s="209"/>
      <c r="N235" s="209"/>
      <c r="P235" s="222"/>
    </row>
    <row r="236" spans="1:16" s="199" customFormat="1" ht="45">
      <c r="A236" s="222"/>
      <c r="B236" s="222" t="s">
        <v>2339</v>
      </c>
      <c r="C236" s="222"/>
      <c r="D236" s="195" t="s">
        <v>2340</v>
      </c>
      <c r="E236" s="211">
        <f t="shared" ref="E236:N236" si="21">E115</f>
        <v>0</v>
      </c>
      <c r="F236" s="211">
        <f t="shared" si="21"/>
        <v>0</v>
      </c>
      <c r="G236" s="211">
        <f t="shared" si="21"/>
        <v>0</v>
      </c>
      <c r="H236" s="211">
        <f t="shared" si="21"/>
        <v>0</v>
      </c>
      <c r="I236" s="211">
        <f t="shared" si="21"/>
        <v>0</v>
      </c>
      <c r="J236" s="211">
        <f t="shared" si="21"/>
        <v>0</v>
      </c>
      <c r="K236" s="211">
        <f t="shared" si="21"/>
        <v>0</v>
      </c>
      <c r="L236" s="211">
        <f t="shared" si="21"/>
        <v>0</v>
      </c>
      <c r="M236" s="211">
        <f t="shared" si="21"/>
        <v>0</v>
      </c>
      <c r="N236" s="211">
        <f t="shared" si="21"/>
        <v>0</v>
      </c>
      <c r="P236" s="222"/>
    </row>
    <row r="237" spans="1:16" s="199" customFormat="1" ht="30">
      <c r="A237" s="222"/>
      <c r="B237" s="222" t="s">
        <v>2341</v>
      </c>
      <c r="C237" s="222"/>
      <c r="D237" s="224" t="s">
        <v>2342</v>
      </c>
      <c r="E237" s="211">
        <f t="shared" ref="E237:N237" si="22">E116+E176</f>
        <v>0</v>
      </c>
      <c r="F237" s="211">
        <f t="shared" si="22"/>
        <v>0</v>
      </c>
      <c r="G237" s="211">
        <f t="shared" si="22"/>
        <v>0</v>
      </c>
      <c r="H237" s="211">
        <f t="shared" si="22"/>
        <v>0</v>
      </c>
      <c r="I237" s="211">
        <f t="shared" si="22"/>
        <v>0</v>
      </c>
      <c r="J237" s="211">
        <f t="shared" si="22"/>
        <v>0</v>
      </c>
      <c r="K237" s="211">
        <f t="shared" si="22"/>
        <v>0</v>
      </c>
      <c r="L237" s="211">
        <f t="shared" si="22"/>
        <v>0</v>
      </c>
      <c r="M237" s="211">
        <f t="shared" si="22"/>
        <v>0</v>
      </c>
      <c r="N237" s="211">
        <f t="shared" si="22"/>
        <v>0</v>
      </c>
      <c r="P237" s="222"/>
    </row>
    <row r="238" spans="1:16" s="199" customFormat="1" ht="45">
      <c r="A238" s="222"/>
      <c r="B238" s="222" t="s">
        <v>2343</v>
      </c>
      <c r="C238" s="222"/>
      <c r="D238" s="224" t="s">
        <v>2344</v>
      </c>
      <c r="E238" s="211">
        <f t="shared" ref="E238:N238" si="23">E177</f>
        <v>0</v>
      </c>
      <c r="F238" s="211">
        <f t="shared" si="23"/>
        <v>0</v>
      </c>
      <c r="G238" s="211">
        <f t="shared" si="23"/>
        <v>0</v>
      </c>
      <c r="H238" s="211">
        <f t="shared" si="23"/>
        <v>0</v>
      </c>
      <c r="I238" s="211">
        <f t="shared" si="23"/>
        <v>0</v>
      </c>
      <c r="J238" s="211">
        <f t="shared" si="23"/>
        <v>0</v>
      </c>
      <c r="K238" s="211">
        <f t="shared" si="23"/>
        <v>0</v>
      </c>
      <c r="L238" s="211">
        <f t="shared" si="23"/>
        <v>0</v>
      </c>
      <c r="M238" s="211">
        <f t="shared" si="23"/>
        <v>0</v>
      </c>
      <c r="N238" s="211">
        <f t="shared" si="23"/>
        <v>0</v>
      </c>
      <c r="P238" s="222"/>
    </row>
    <row r="239" spans="1:16" s="199" customFormat="1" ht="30">
      <c r="A239" s="222"/>
      <c r="B239" s="222" t="s">
        <v>2345</v>
      </c>
      <c r="C239" s="222"/>
      <c r="D239" s="195" t="s">
        <v>2346</v>
      </c>
      <c r="E239" s="211">
        <f t="shared" ref="E239:N239" si="24">E178</f>
        <v>0</v>
      </c>
      <c r="F239" s="211">
        <f t="shared" si="24"/>
        <v>0</v>
      </c>
      <c r="G239" s="211">
        <f t="shared" si="24"/>
        <v>0</v>
      </c>
      <c r="H239" s="211">
        <f t="shared" si="24"/>
        <v>0</v>
      </c>
      <c r="I239" s="211">
        <f t="shared" si="24"/>
        <v>0</v>
      </c>
      <c r="J239" s="211">
        <f t="shared" si="24"/>
        <v>0</v>
      </c>
      <c r="K239" s="211">
        <f t="shared" si="24"/>
        <v>0</v>
      </c>
      <c r="L239" s="211">
        <f t="shared" si="24"/>
        <v>0</v>
      </c>
      <c r="M239" s="211">
        <f t="shared" si="24"/>
        <v>0</v>
      </c>
      <c r="N239" s="211">
        <f t="shared" si="24"/>
        <v>0</v>
      </c>
      <c r="P239" s="222"/>
    </row>
    <row r="240" spans="1:16" s="199" customFormat="1" ht="30">
      <c r="A240" s="222"/>
      <c r="B240" s="222" t="s">
        <v>2347</v>
      </c>
      <c r="C240" s="222"/>
      <c r="D240" s="195" t="s">
        <v>2348</v>
      </c>
      <c r="E240" s="211">
        <f t="shared" ref="E240:N240" si="25">E179</f>
        <v>0</v>
      </c>
      <c r="F240" s="211">
        <f t="shared" si="25"/>
        <v>0</v>
      </c>
      <c r="G240" s="211">
        <f t="shared" si="25"/>
        <v>0</v>
      </c>
      <c r="H240" s="211">
        <f t="shared" si="25"/>
        <v>0</v>
      </c>
      <c r="I240" s="211">
        <f t="shared" si="25"/>
        <v>0</v>
      </c>
      <c r="J240" s="211">
        <f t="shared" si="25"/>
        <v>0</v>
      </c>
      <c r="K240" s="211">
        <f t="shared" si="25"/>
        <v>0</v>
      </c>
      <c r="L240" s="211">
        <f t="shared" si="25"/>
        <v>0</v>
      </c>
      <c r="M240" s="211">
        <f t="shared" si="25"/>
        <v>0</v>
      </c>
      <c r="N240" s="211">
        <f t="shared" si="25"/>
        <v>0</v>
      </c>
      <c r="P240" s="222"/>
    </row>
    <row r="241" spans="1:16" s="199" customFormat="1" ht="30">
      <c r="A241" s="222"/>
      <c r="B241" s="222" t="s">
        <v>2349</v>
      </c>
      <c r="C241" s="222"/>
      <c r="D241" s="195" t="s">
        <v>2350</v>
      </c>
      <c r="E241" s="211">
        <f t="shared" ref="E241:N241" si="26">E119+E180</f>
        <v>0</v>
      </c>
      <c r="F241" s="211">
        <f t="shared" si="26"/>
        <v>0</v>
      </c>
      <c r="G241" s="211">
        <f t="shared" si="26"/>
        <v>0</v>
      </c>
      <c r="H241" s="211">
        <f t="shared" si="26"/>
        <v>0</v>
      </c>
      <c r="I241" s="211">
        <f t="shared" si="26"/>
        <v>0</v>
      </c>
      <c r="J241" s="211">
        <f t="shared" si="26"/>
        <v>0</v>
      </c>
      <c r="K241" s="211">
        <f t="shared" si="26"/>
        <v>0</v>
      </c>
      <c r="L241" s="211">
        <f t="shared" si="26"/>
        <v>0</v>
      </c>
      <c r="M241" s="211">
        <f t="shared" si="26"/>
        <v>0</v>
      </c>
      <c r="N241" s="211">
        <f t="shared" si="26"/>
        <v>0</v>
      </c>
      <c r="P241" s="222"/>
    </row>
    <row r="242" spans="1:16" s="199" customFormat="1">
      <c r="A242" s="222"/>
      <c r="B242" s="222" t="s">
        <v>2351</v>
      </c>
      <c r="C242" s="222"/>
      <c r="D242" s="223" t="s">
        <v>2352</v>
      </c>
      <c r="E242" s="211">
        <f t="shared" ref="E242:N242" si="27">E148+E205</f>
        <v>0</v>
      </c>
      <c r="F242" s="211">
        <f t="shared" si="27"/>
        <v>0</v>
      </c>
      <c r="G242" s="211">
        <f t="shared" si="27"/>
        <v>0</v>
      </c>
      <c r="H242" s="211">
        <f t="shared" si="27"/>
        <v>0</v>
      </c>
      <c r="I242" s="211">
        <f t="shared" si="27"/>
        <v>0</v>
      </c>
      <c r="J242" s="211">
        <f t="shared" si="27"/>
        <v>0</v>
      </c>
      <c r="K242" s="211">
        <f t="shared" si="27"/>
        <v>0</v>
      </c>
      <c r="L242" s="211">
        <f t="shared" si="27"/>
        <v>0</v>
      </c>
      <c r="M242" s="211">
        <f t="shared" si="27"/>
        <v>0</v>
      </c>
      <c r="N242" s="211">
        <f t="shared" si="27"/>
        <v>0</v>
      </c>
      <c r="P242" s="222"/>
    </row>
    <row r="243" spans="1:16" s="199" customFormat="1" ht="75">
      <c r="A243" s="222"/>
      <c r="B243" s="222" t="s">
        <v>2353</v>
      </c>
      <c r="C243" s="222"/>
      <c r="D243" s="205" t="s">
        <v>2354</v>
      </c>
      <c r="E243" s="211">
        <f t="shared" ref="E243:N243" si="28">E149+E206</f>
        <v>0</v>
      </c>
      <c r="F243" s="211">
        <f t="shared" si="28"/>
        <v>0</v>
      </c>
      <c r="G243" s="211">
        <f t="shared" si="28"/>
        <v>0</v>
      </c>
      <c r="H243" s="211">
        <f t="shared" si="28"/>
        <v>0</v>
      </c>
      <c r="I243" s="211">
        <f t="shared" si="28"/>
        <v>0</v>
      </c>
      <c r="J243" s="211">
        <f t="shared" si="28"/>
        <v>0</v>
      </c>
      <c r="K243" s="211">
        <f t="shared" si="28"/>
        <v>0</v>
      </c>
      <c r="L243" s="211">
        <f t="shared" si="28"/>
        <v>0</v>
      </c>
      <c r="M243" s="211">
        <f t="shared" si="28"/>
        <v>0</v>
      </c>
      <c r="N243" s="211">
        <f t="shared" si="28"/>
        <v>0</v>
      </c>
      <c r="P243" s="222"/>
    </row>
    <row r="244" spans="1:16" s="199" customFormat="1" ht="30">
      <c r="A244" s="222"/>
      <c r="B244" s="222" t="s">
        <v>2355</v>
      </c>
      <c r="C244" s="222"/>
      <c r="D244" s="195" t="s">
        <v>2356</v>
      </c>
      <c r="E244" s="211">
        <f t="shared" ref="E244:N244" si="29">E150+E207</f>
        <v>0</v>
      </c>
      <c r="F244" s="211">
        <f t="shared" si="29"/>
        <v>0</v>
      </c>
      <c r="G244" s="211">
        <f t="shared" si="29"/>
        <v>0</v>
      </c>
      <c r="H244" s="211">
        <f t="shared" si="29"/>
        <v>0</v>
      </c>
      <c r="I244" s="211">
        <f t="shared" si="29"/>
        <v>0</v>
      </c>
      <c r="J244" s="211">
        <f t="shared" si="29"/>
        <v>0</v>
      </c>
      <c r="K244" s="211">
        <f t="shared" si="29"/>
        <v>0</v>
      </c>
      <c r="L244" s="211">
        <f t="shared" si="29"/>
        <v>0</v>
      </c>
      <c r="M244" s="211">
        <f t="shared" si="29"/>
        <v>0</v>
      </c>
      <c r="N244" s="211">
        <f t="shared" si="29"/>
        <v>0</v>
      </c>
      <c r="P244" s="222"/>
    </row>
    <row r="245" spans="1:16">
      <c r="A245" s="222"/>
      <c r="B245" s="222"/>
      <c r="C245" s="222" t="s">
        <v>241</v>
      </c>
      <c r="P245" s="222"/>
    </row>
    <row r="246" spans="1:16">
      <c r="A246" s="222"/>
      <c r="B246" s="222"/>
      <c r="C246" s="222" t="s">
        <v>244</v>
      </c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 t="s">
        <v>245</v>
      </c>
    </row>
  </sheetData>
  <mergeCells count="20">
    <mergeCell ref="D67:J67"/>
    <mergeCell ref="E107:I107"/>
    <mergeCell ref="D106:D109"/>
    <mergeCell ref="E106:N106"/>
    <mergeCell ref="D1:K1"/>
    <mergeCell ref="E108:E109"/>
    <mergeCell ref="K108:K109"/>
    <mergeCell ref="E10:G10"/>
    <mergeCell ref="H10:J10"/>
    <mergeCell ref="D13:J13"/>
    <mergeCell ref="F108:F109"/>
    <mergeCell ref="G108:H108"/>
    <mergeCell ref="I108:I109"/>
    <mergeCell ref="J108:J109"/>
    <mergeCell ref="J107:N107"/>
    <mergeCell ref="L108:M108"/>
    <mergeCell ref="N108:N109"/>
    <mergeCell ref="D42:J42"/>
    <mergeCell ref="E9:J9"/>
    <mergeCell ref="D9:D11"/>
  </mergeCells>
  <dataValidations count="2">
    <dataValidation type="decimal" allowBlank="1" showInputMessage="1" showErrorMessage="1" errorTitle="Input Error" error="Please enter a numeric value between 0 and 99999999999999999" sqref="E219:N219 E111:N111 E14:J18 E131:N131 E117:N118 E114:N115 E81:J81 E68:J70 H55:I55 E55:F55 H43:I44 E43:F44 E41:J41 E29:J29 E235:N235 E176:N176 E178:N179 E193:N193 E206:N206 E149:N149 E161:N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77:N177 E236:N244 E150:N150 E40:J40 E45:F45 H45:I45 E66:F66 H66:I66 E71:J71 E92:J93 E112:N113 E116:N116 E119:N119 E19:J19 E174:N175 E232:N234 E207:N207 E205:N205 E180:N180 E148:N148">
      <formula1>0</formula1>
      <formula2>99999999999999900</formula2>
    </dataValidation>
  </dataValidations>
  <hyperlinks>
    <hyperlink ref="E4" location="Navigation!A1" display="Back To Navigation Page"/>
  </hyperlinks>
  <pageMargins left="0.7" right="0.7" top="0.75" bottom="0.75" header="0.3" footer="0.3"/>
  <pageSetup paperSize="9" orientation="portrait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H19"/>
  <sheetViews>
    <sheetView showGridLines="0" topLeftCell="D1" workbookViewId="0">
      <selection activeCell="F14" sqref="F14"/>
    </sheetView>
  </sheetViews>
  <sheetFormatPr defaultRowHeight="15"/>
  <cols>
    <col min="1" max="3" width="9.140625" hidden="1" customWidth="1"/>
    <col min="4" max="4" width="34.7109375" customWidth="1"/>
    <col min="5" max="5" width="28.28515625" customWidth="1"/>
    <col min="6" max="6" width="25.7109375" customWidth="1"/>
  </cols>
  <sheetData>
    <row r="1" spans="1:8" ht="27.95" customHeight="1">
      <c r="A1" s="13" t="s">
        <v>806</v>
      </c>
      <c r="D1" s="225" t="s">
        <v>748</v>
      </c>
      <c r="E1" s="225"/>
      <c r="F1" s="225"/>
      <c r="G1" s="225"/>
      <c r="H1" s="225"/>
    </row>
    <row r="4" spans="1:8">
      <c r="D4" s="44" t="s">
        <v>1256</v>
      </c>
    </row>
    <row r="5" spans="1:8">
      <c r="A5" s="222"/>
      <c r="B5" s="222"/>
      <c r="C5" s="222" t="s">
        <v>736</v>
      </c>
      <c r="D5" s="222"/>
      <c r="E5" s="222"/>
      <c r="F5" s="222"/>
      <c r="G5" s="222"/>
      <c r="H5" s="222"/>
    </row>
    <row r="6" spans="1:8">
      <c r="A6" s="222"/>
      <c r="B6" s="222"/>
      <c r="C6" s="222"/>
      <c r="D6" s="222"/>
      <c r="E6" s="222"/>
      <c r="F6" s="222"/>
      <c r="G6" s="222"/>
      <c r="H6" s="222"/>
    </row>
    <row r="7" spans="1:8">
      <c r="A7" s="222"/>
      <c r="B7" s="222"/>
      <c r="C7" s="222"/>
      <c r="D7" s="222"/>
      <c r="E7" s="222"/>
      <c r="F7" s="222"/>
      <c r="G7" s="222"/>
      <c r="H7" s="222"/>
    </row>
    <row r="8" spans="1:8">
      <c r="A8" s="222"/>
      <c r="B8" s="222"/>
      <c r="C8" s="222" t="s">
        <v>242</v>
      </c>
      <c r="D8" s="222"/>
      <c r="E8" s="222" t="s">
        <v>819</v>
      </c>
      <c r="F8" s="222"/>
      <c r="G8" s="222" t="s">
        <v>241</v>
      </c>
      <c r="H8" s="222" t="s">
        <v>243</v>
      </c>
    </row>
    <row r="9" spans="1:8">
      <c r="A9" s="222"/>
      <c r="B9" s="222"/>
      <c r="C9" s="219" t="s">
        <v>819</v>
      </c>
      <c r="D9" s="21" t="s">
        <v>737</v>
      </c>
      <c r="E9" s="21"/>
      <c r="F9" s="21" t="s">
        <v>738</v>
      </c>
      <c r="H9" s="222"/>
    </row>
    <row r="10" spans="1:8" hidden="1">
      <c r="A10" s="222"/>
      <c r="B10" s="222"/>
      <c r="C10" s="222" t="s">
        <v>241</v>
      </c>
      <c r="H10" s="222"/>
    </row>
    <row r="11" spans="1:8">
      <c r="A11" s="222"/>
      <c r="B11" s="222"/>
      <c r="C11" s="222"/>
      <c r="D11" s="56"/>
      <c r="E11" s="21" t="s">
        <v>739</v>
      </c>
      <c r="F11" s="56"/>
      <c r="H11" s="222"/>
    </row>
    <row r="12" spans="1:8">
      <c r="A12" s="222"/>
      <c r="B12" s="222"/>
      <c r="C12" s="222"/>
      <c r="D12" s="58"/>
      <c r="E12" s="21" t="s">
        <v>740</v>
      </c>
      <c r="F12" s="58"/>
      <c r="H12" s="222"/>
    </row>
    <row r="13" spans="1:8">
      <c r="A13" s="222"/>
      <c r="B13" s="222"/>
      <c r="C13" s="222"/>
      <c r="D13" s="58"/>
      <c r="E13" s="21" t="s">
        <v>741</v>
      </c>
      <c r="F13" s="58"/>
      <c r="H13" s="222"/>
    </row>
    <row r="14" spans="1:8">
      <c r="A14" s="222"/>
      <c r="B14" s="222"/>
      <c r="C14" s="222"/>
      <c r="D14" s="58"/>
      <c r="E14" s="21" t="s">
        <v>742</v>
      </c>
      <c r="F14" s="58"/>
      <c r="H14" s="222"/>
    </row>
    <row r="15" spans="1:8">
      <c r="A15" s="222"/>
      <c r="B15" s="222"/>
      <c r="C15" s="222"/>
      <c r="D15" s="70"/>
      <c r="E15" s="21" t="s">
        <v>743</v>
      </c>
      <c r="F15" s="70"/>
      <c r="H15" s="222"/>
    </row>
    <row r="16" spans="1:8">
      <c r="A16" s="222"/>
      <c r="B16" s="222"/>
      <c r="C16" s="222"/>
      <c r="D16" s="58"/>
      <c r="E16" s="21" t="s">
        <v>744</v>
      </c>
      <c r="F16" s="58"/>
      <c r="H16" s="222"/>
    </row>
    <row r="17" spans="1:8">
      <c r="A17" s="222"/>
      <c r="B17" s="222"/>
      <c r="C17" s="222"/>
      <c r="D17" s="60"/>
      <c r="E17" s="21" t="s">
        <v>745</v>
      </c>
      <c r="F17" s="60"/>
      <c r="H17" s="222"/>
    </row>
    <row r="18" spans="1:8">
      <c r="A18" s="222"/>
      <c r="B18" s="222"/>
      <c r="C18" s="222" t="s">
        <v>241</v>
      </c>
      <c r="H18" s="222"/>
    </row>
    <row r="19" spans="1:8">
      <c r="A19" s="222"/>
      <c r="B19" s="222"/>
      <c r="C19" s="222" t="s">
        <v>244</v>
      </c>
      <c r="D19" s="222"/>
      <c r="E19" s="222"/>
      <c r="F19" s="222"/>
      <c r="G19" s="222"/>
      <c r="H19" s="222" t="s">
        <v>245</v>
      </c>
    </row>
  </sheetData>
  <mergeCells count="1">
    <mergeCell ref="D1:H1"/>
  </mergeCells>
  <phoneticPr fontId="10" type="noConversion"/>
  <dataValidations count="2">
    <dataValidation type="whole" allowBlank="1" showInputMessage="1" showErrorMessage="1" errorTitle="Input Error" error="Please enter numeric value between 1000000000 and 9999999999 only" sqref="F15">
      <formula1>1000000000</formula1>
      <formula2>9999999999</formula2>
    </dataValidation>
    <dataValidation type="whole" allowBlank="1" showInputMessage="1" showErrorMessage="1" errorTitle="Input Error" error="Please enter numeric value between 1000000000 and 9999999999 only" sqref="D15">
      <formula1>1000000000</formula1>
      <formula2>9999999999</formula2>
    </dataValidation>
  </dataValidations>
  <hyperlinks>
    <hyperlink ref="D4" location="Navigation!A1" display="Back To Navigation Page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E283"/>
  <sheetViews>
    <sheetView topLeftCell="A259" workbookViewId="0">
      <selection activeCell="O273" sqref="O273"/>
    </sheetView>
  </sheetViews>
  <sheetFormatPr defaultRowHeight="15"/>
  <cols>
    <col min="1" max="1" width="20.85546875" bestFit="1" customWidth="1"/>
    <col min="2" max="2" width="28.5703125" customWidth="1"/>
  </cols>
  <sheetData>
    <row r="1" spans="1:5">
      <c r="A1" t="s">
        <v>984</v>
      </c>
      <c r="B1" t="s">
        <v>985</v>
      </c>
      <c r="C1" t="s">
        <v>986</v>
      </c>
      <c r="D1" t="s">
        <v>987</v>
      </c>
      <c r="E1" t="s">
        <v>988</v>
      </c>
    </row>
    <row r="2" spans="1:5">
      <c r="A2" t="s">
        <v>989</v>
      </c>
      <c r="B2" t="s">
        <v>985</v>
      </c>
      <c r="C2" t="s">
        <v>990</v>
      </c>
      <c r="D2" t="s">
        <v>987</v>
      </c>
      <c r="E2" t="s">
        <v>991</v>
      </c>
    </row>
    <row r="3" spans="1:5">
      <c r="A3" t="s">
        <v>992</v>
      </c>
      <c r="B3" t="s">
        <v>985</v>
      </c>
      <c r="C3" t="s">
        <v>872</v>
      </c>
      <c r="D3" t="s">
        <v>987</v>
      </c>
      <c r="E3" t="s">
        <v>873</v>
      </c>
    </row>
    <row r="4" spans="1:5">
      <c r="A4" t="s">
        <v>874</v>
      </c>
      <c r="B4" t="s">
        <v>985</v>
      </c>
      <c r="C4" t="s">
        <v>875</v>
      </c>
      <c r="D4" t="s">
        <v>987</v>
      </c>
      <c r="E4" t="s">
        <v>876</v>
      </c>
    </row>
    <row r="5" spans="1:5">
      <c r="A5" t="s">
        <v>877</v>
      </c>
      <c r="B5" t="s">
        <v>985</v>
      </c>
      <c r="C5" t="s">
        <v>878</v>
      </c>
      <c r="D5" t="s">
        <v>987</v>
      </c>
      <c r="E5" t="s">
        <v>879</v>
      </c>
    </row>
    <row r="6" spans="1:5">
      <c r="A6" t="s">
        <v>880</v>
      </c>
      <c r="B6" t="s">
        <v>985</v>
      </c>
      <c r="C6" t="s">
        <v>881</v>
      </c>
      <c r="D6" t="s">
        <v>987</v>
      </c>
      <c r="E6" t="s">
        <v>882</v>
      </c>
    </row>
    <row r="7" spans="1:5">
      <c r="A7" t="s">
        <v>883</v>
      </c>
      <c r="B7" t="s">
        <v>985</v>
      </c>
      <c r="C7" t="s">
        <v>884</v>
      </c>
      <c r="D7" t="s">
        <v>987</v>
      </c>
      <c r="E7" t="s">
        <v>885</v>
      </c>
    </row>
    <row r="8" spans="1:5">
      <c r="A8" t="s">
        <v>886</v>
      </c>
      <c r="B8" t="s">
        <v>985</v>
      </c>
      <c r="C8" t="s">
        <v>887</v>
      </c>
      <c r="D8" t="s">
        <v>987</v>
      </c>
      <c r="E8" t="s">
        <v>888</v>
      </c>
    </row>
    <row r="9" spans="1:5">
      <c r="A9" t="s">
        <v>889</v>
      </c>
      <c r="B9" t="s">
        <v>985</v>
      </c>
      <c r="C9" t="s">
        <v>890</v>
      </c>
      <c r="D9" t="s">
        <v>987</v>
      </c>
      <c r="E9" t="s">
        <v>891</v>
      </c>
    </row>
    <row r="10" spans="1:5">
      <c r="A10" t="s">
        <v>892</v>
      </c>
      <c r="B10" t="s">
        <v>985</v>
      </c>
      <c r="C10" t="s">
        <v>893</v>
      </c>
      <c r="D10" t="s">
        <v>987</v>
      </c>
      <c r="E10" t="s">
        <v>894</v>
      </c>
    </row>
    <row r="11" spans="1:5">
      <c r="A11" t="s">
        <v>895</v>
      </c>
      <c r="B11" t="s">
        <v>985</v>
      </c>
      <c r="C11" t="s">
        <v>896</v>
      </c>
      <c r="D11" t="s">
        <v>987</v>
      </c>
      <c r="E11" t="s">
        <v>897</v>
      </c>
    </row>
    <row r="12" spans="1:5">
      <c r="A12" t="s">
        <v>898</v>
      </c>
      <c r="B12" t="s">
        <v>985</v>
      </c>
      <c r="C12" t="s">
        <v>899</v>
      </c>
      <c r="D12" t="s">
        <v>987</v>
      </c>
      <c r="E12" t="s">
        <v>900</v>
      </c>
    </row>
    <row r="13" spans="1:5">
      <c r="A13" t="s">
        <v>356</v>
      </c>
      <c r="B13" t="s">
        <v>985</v>
      </c>
      <c r="C13" t="s">
        <v>1413</v>
      </c>
      <c r="D13" t="s">
        <v>987</v>
      </c>
      <c r="E13" t="s">
        <v>1414</v>
      </c>
    </row>
    <row r="14" spans="1:5">
      <c r="A14" t="s">
        <v>1416</v>
      </c>
      <c r="B14" t="s">
        <v>985</v>
      </c>
      <c r="C14" t="s">
        <v>1415</v>
      </c>
      <c r="D14" t="s">
        <v>987</v>
      </c>
      <c r="E14" t="s">
        <v>1417</v>
      </c>
    </row>
    <row r="15" spans="1:5">
      <c r="A15" t="s">
        <v>1598</v>
      </c>
      <c r="B15" t="s">
        <v>985</v>
      </c>
      <c r="C15" t="s">
        <v>1599</v>
      </c>
      <c r="D15" t="s">
        <v>987</v>
      </c>
      <c r="E15" t="s">
        <v>1600</v>
      </c>
    </row>
    <row r="16" spans="1:5">
      <c r="A16" t="s">
        <v>1601</v>
      </c>
      <c r="B16" t="s">
        <v>985</v>
      </c>
      <c r="C16" t="s">
        <v>1602</v>
      </c>
      <c r="D16" t="s">
        <v>987</v>
      </c>
      <c r="E16" t="s">
        <v>2169</v>
      </c>
    </row>
    <row r="17" spans="1:5">
      <c r="A17" t="s">
        <v>2170</v>
      </c>
      <c r="B17" t="s">
        <v>985</v>
      </c>
      <c r="C17" t="s">
        <v>17</v>
      </c>
      <c r="D17" t="s">
        <v>987</v>
      </c>
      <c r="E17" t="s">
        <v>1485</v>
      </c>
    </row>
    <row r="18" spans="1:5">
      <c r="A18" t="s">
        <v>1486</v>
      </c>
      <c r="B18" t="s">
        <v>985</v>
      </c>
      <c r="C18" t="s">
        <v>1487</v>
      </c>
      <c r="D18" t="s">
        <v>987</v>
      </c>
      <c r="E18" t="s">
        <v>1488</v>
      </c>
    </row>
    <row r="19" spans="1:5">
      <c r="A19" t="s">
        <v>1489</v>
      </c>
      <c r="B19" t="s">
        <v>985</v>
      </c>
      <c r="C19" t="s">
        <v>1490</v>
      </c>
      <c r="D19" t="s">
        <v>987</v>
      </c>
      <c r="E19" t="s">
        <v>1491</v>
      </c>
    </row>
    <row r="20" spans="1:5">
      <c r="A20" t="s">
        <v>1492</v>
      </c>
      <c r="B20" t="s">
        <v>985</v>
      </c>
      <c r="C20" t="s">
        <v>1493</v>
      </c>
      <c r="D20" t="s">
        <v>987</v>
      </c>
      <c r="E20" t="s">
        <v>1494</v>
      </c>
    </row>
    <row r="21" spans="1:5">
      <c r="A21" t="s">
        <v>1495</v>
      </c>
      <c r="B21" t="s">
        <v>985</v>
      </c>
      <c r="C21" t="s">
        <v>1496</v>
      </c>
      <c r="D21" t="s">
        <v>987</v>
      </c>
      <c r="E21" t="s">
        <v>1497</v>
      </c>
    </row>
    <row r="22" spans="1:5">
      <c r="A22" t="s">
        <v>1498</v>
      </c>
      <c r="B22" t="s">
        <v>985</v>
      </c>
      <c r="C22" t="s">
        <v>1499</v>
      </c>
      <c r="D22" t="s">
        <v>987</v>
      </c>
      <c r="E22" t="s">
        <v>1500</v>
      </c>
    </row>
    <row r="23" spans="1:5">
      <c r="A23" t="s">
        <v>1501</v>
      </c>
      <c r="B23" t="s">
        <v>985</v>
      </c>
      <c r="C23" t="s">
        <v>1502</v>
      </c>
      <c r="D23" t="s">
        <v>987</v>
      </c>
      <c r="E23" t="s">
        <v>1503</v>
      </c>
    </row>
    <row r="24" spans="1:5">
      <c r="A24" t="s">
        <v>1504</v>
      </c>
      <c r="B24" t="s">
        <v>985</v>
      </c>
      <c r="C24" t="s">
        <v>1505</v>
      </c>
      <c r="D24" t="s">
        <v>987</v>
      </c>
      <c r="E24" t="s">
        <v>1506</v>
      </c>
    </row>
    <row r="25" spans="1:5">
      <c r="A25" t="s">
        <v>1507</v>
      </c>
      <c r="B25" t="s">
        <v>985</v>
      </c>
      <c r="C25" t="s">
        <v>1508</v>
      </c>
      <c r="D25" t="s">
        <v>987</v>
      </c>
      <c r="E25" t="s">
        <v>1509</v>
      </c>
    </row>
    <row r="26" spans="1:5">
      <c r="A26" t="s">
        <v>1510</v>
      </c>
      <c r="B26" t="s">
        <v>985</v>
      </c>
      <c r="C26" t="s">
        <v>1511</v>
      </c>
      <c r="D26" t="s">
        <v>987</v>
      </c>
      <c r="E26" t="s">
        <v>1512</v>
      </c>
    </row>
    <row r="27" spans="1:5">
      <c r="A27" t="s">
        <v>1513</v>
      </c>
      <c r="B27" t="s">
        <v>985</v>
      </c>
      <c r="C27" t="s">
        <v>1755</v>
      </c>
      <c r="D27" t="s">
        <v>987</v>
      </c>
      <c r="E27" t="s">
        <v>1756</v>
      </c>
    </row>
    <row r="28" spans="1:5">
      <c r="A28" t="s">
        <v>1757</v>
      </c>
      <c r="B28" t="s">
        <v>985</v>
      </c>
      <c r="C28" t="s">
        <v>1758</v>
      </c>
      <c r="D28" t="s">
        <v>987</v>
      </c>
      <c r="E28" t="s">
        <v>1759</v>
      </c>
    </row>
    <row r="29" spans="1:5">
      <c r="A29" t="s">
        <v>1760</v>
      </c>
      <c r="B29" t="s">
        <v>985</v>
      </c>
      <c r="C29" t="s">
        <v>331</v>
      </c>
      <c r="D29" t="s">
        <v>332</v>
      </c>
      <c r="E29" t="s">
        <v>1711</v>
      </c>
    </row>
    <row r="30" spans="1:5">
      <c r="A30" t="s">
        <v>1712</v>
      </c>
      <c r="B30" t="s">
        <v>985</v>
      </c>
      <c r="C30" t="s">
        <v>331</v>
      </c>
      <c r="D30" t="s">
        <v>1713</v>
      </c>
      <c r="E30" t="s">
        <v>349</v>
      </c>
    </row>
    <row r="31" spans="1:5">
      <c r="A31" t="s">
        <v>1714</v>
      </c>
      <c r="B31" t="s">
        <v>985</v>
      </c>
      <c r="C31" t="s">
        <v>1715</v>
      </c>
      <c r="D31" t="s">
        <v>332</v>
      </c>
      <c r="E31" t="s">
        <v>1716</v>
      </c>
    </row>
    <row r="32" spans="1:5">
      <c r="A32" t="s">
        <v>1717</v>
      </c>
      <c r="B32" t="s">
        <v>985</v>
      </c>
      <c r="C32" t="s">
        <v>1718</v>
      </c>
      <c r="D32" t="s">
        <v>987</v>
      </c>
      <c r="E32" t="s">
        <v>1719</v>
      </c>
    </row>
    <row r="33" spans="1:5">
      <c r="A33" t="s">
        <v>1720</v>
      </c>
      <c r="B33" t="s">
        <v>985</v>
      </c>
      <c r="C33" t="s">
        <v>1715</v>
      </c>
      <c r="D33" t="s">
        <v>1713</v>
      </c>
      <c r="E33" t="s">
        <v>1721</v>
      </c>
    </row>
    <row r="34" spans="1:5">
      <c r="A34" t="s">
        <v>1722</v>
      </c>
      <c r="B34" t="s">
        <v>985</v>
      </c>
      <c r="C34" t="s">
        <v>1723</v>
      </c>
      <c r="D34" t="s">
        <v>987</v>
      </c>
      <c r="E34" t="s">
        <v>1724</v>
      </c>
    </row>
    <row r="35" spans="1:5">
      <c r="A35" t="s">
        <v>1725</v>
      </c>
      <c r="B35" t="s">
        <v>985</v>
      </c>
      <c r="C35" t="s">
        <v>1726</v>
      </c>
      <c r="D35" t="s">
        <v>987</v>
      </c>
      <c r="E35" t="s">
        <v>1727</v>
      </c>
    </row>
    <row r="36" spans="1:5">
      <c r="A36" t="s">
        <v>1728</v>
      </c>
      <c r="B36" t="s">
        <v>985</v>
      </c>
      <c r="C36" t="s">
        <v>1729</v>
      </c>
      <c r="D36" t="s">
        <v>987</v>
      </c>
      <c r="E36" t="s">
        <v>1730</v>
      </c>
    </row>
    <row r="37" spans="1:5">
      <c r="A37" t="s">
        <v>1731</v>
      </c>
      <c r="B37" t="s">
        <v>985</v>
      </c>
      <c r="C37" t="s">
        <v>1732</v>
      </c>
      <c r="D37" t="s">
        <v>332</v>
      </c>
      <c r="E37" t="s">
        <v>1733</v>
      </c>
    </row>
    <row r="38" spans="1:5">
      <c r="A38" t="s">
        <v>1734</v>
      </c>
      <c r="B38" t="s">
        <v>985</v>
      </c>
      <c r="C38" t="s">
        <v>1099</v>
      </c>
      <c r="D38" t="s">
        <v>332</v>
      </c>
      <c r="E38" t="s">
        <v>1100</v>
      </c>
    </row>
    <row r="39" spans="1:5">
      <c r="A39" t="s">
        <v>1101</v>
      </c>
      <c r="B39" t="s">
        <v>985</v>
      </c>
      <c r="C39" t="s">
        <v>1732</v>
      </c>
      <c r="D39" t="s">
        <v>1713</v>
      </c>
      <c r="E39" t="s">
        <v>1102</v>
      </c>
    </row>
    <row r="40" spans="1:5">
      <c r="A40" t="s">
        <v>1103</v>
      </c>
      <c r="B40" t="s">
        <v>985</v>
      </c>
      <c r="C40" t="s">
        <v>1099</v>
      </c>
      <c r="D40" t="s">
        <v>1713</v>
      </c>
      <c r="E40" t="s">
        <v>1104</v>
      </c>
    </row>
    <row r="41" spans="1:5">
      <c r="A41" t="s">
        <v>1105</v>
      </c>
      <c r="B41" t="s">
        <v>985</v>
      </c>
      <c r="C41" t="s">
        <v>1106</v>
      </c>
      <c r="D41" t="s">
        <v>332</v>
      </c>
      <c r="E41" t="s">
        <v>1107</v>
      </c>
    </row>
    <row r="42" spans="1:5">
      <c r="A42" t="s">
        <v>1108</v>
      </c>
      <c r="B42" t="s">
        <v>985</v>
      </c>
      <c r="C42" t="s">
        <v>1109</v>
      </c>
      <c r="D42" t="s">
        <v>332</v>
      </c>
      <c r="E42" t="s">
        <v>1110</v>
      </c>
    </row>
    <row r="43" spans="1:5">
      <c r="A43" t="s">
        <v>1111</v>
      </c>
      <c r="B43" t="s">
        <v>985</v>
      </c>
      <c r="C43" t="s">
        <v>1112</v>
      </c>
      <c r="D43" t="s">
        <v>987</v>
      </c>
      <c r="E43" t="s">
        <v>2013</v>
      </c>
    </row>
    <row r="44" spans="1:5">
      <c r="A44" t="s">
        <v>2014</v>
      </c>
      <c r="B44" t="s">
        <v>985</v>
      </c>
      <c r="C44" t="s">
        <v>2015</v>
      </c>
      <c r="D44" t="s">
        <v>987</v>
      </c>
      <c r="E44" t="s">
        <v>2016</v>
      </c>
    </row>
    <row r="45" spans="1:5">
      <c r="A45" t="s">
        <v>2017</v>
      </c>
      <c r="B45" t="s">
        <v>985</v>
      </c>
      <c r="C45" t="s">
        <v>1106</v>
      </c>
      <c r="D45" t="s">
        <v>1713</v>
      </c>
      <c r="E45" t="s">
        <v>1797</v>
      </c>
    </row>
    <row r="46" spans="1:5">
      <c r="A46" t="s">
        <v>1798</v>
      </c>
      <c r="B46" t="s">
        <v>985</v>
      </c>
      <c r="C46" t="s">
        <v>1109</v>
      </c>
      <c r="D46" t="s">
        <v>1713</v>
      </c>
      <c r="E46" t="s">
        <v>1799</v>
      </c>
    </row>
    <row r="47" spans="1:5">
      <c r="A47" t="s">
        <v>1620</v>
      </c>
      <c r="B47" t="s">
        <v>1621</v>
      </c>
      <c r="C47" t="s">
        <v>1622</v>
      </c>
      <c r="D47" t="s">
        <v>1623</v>
      </c>
      <c r="E47" t="s">
        <v>1624</v>
      </c>
    </row>
    <row r="48" spans="1:5">
      <c r="A48" t="s">
        <v>1625</v>
      </c>
      <c r="B48" t="s">
        <v>1621</v>
      </c>
      <c r="C48" t="s">
        <v>1622</v>
      </c>
      <c r="D48" t="s">
        <v>1623</v>
      </c>
      <c r="E48" t="s">
        <v>1624</v>
      </c>
    </row>
    <row r="49" spans="1:5">
      <c r="A49" t="s">
        <v>1626</v>
      </c>
      <c r="B49" t="s">
        <v>1621</v>
      </c>
      <c r="C49" t="s">
        <v>1622</v>
      </c>
      <c r="D49" t="s">
        <v>1623</v>
      </c>
      <c r="E49" t="s">
        <v>1624</v>
      </c>
    </row>
    <row r="50" spans="1:5">
      <c r="A50" t="s">
        <v>1627</v>
      </c>
      <c r="B50" t="s">
        <v>1621</v>
      </c>
      <c r="C50" t="s">
        <v>1622</v>
      </c>
      <c r="D50" t="s">
        <v>1623</v>
      </c>
      <c r="E50" t="s">
        <v>1624</v>
      </c>
    </row>
    <row r="51" spans="1:5">
      <c r="A51" t="s">
        <v>1628</v>
      </c>
      <c r="B51" t="s">
        <v>1621</v>
      </c>
      <c r="C51" t="s">
        <v>1622</v>
      </c>
      <c r="D51" t="s">
        <v>1623</v>
      </c>
      <c r="E51" t="s">
        <v>1624</v>
      </c>
    </row>
    <row r="52" spans="1:5">
      <c r="A52" t="s">
        <v>1629</v>
      </c>
      <c r="B52" t="s">
        <v>1621</v>
      </c>
      <c r="C52" t="s">
        <v>1630</v>
      </c>
      <c r="D52" t="s">
        <v>987</v>
      </c>
      <c r="E52" t="s">
        <v>636</v>
      </c>
    </row>
    <row r="53" spans="1:5">
      <c r="A53" t="s">
        <v>637</v>
      </c>
      <c r="B53" t="s">
        <v>1621</v>
      </c>
      <c r="C53" t="s">
        <v>1630</v>
      </c>
      <c r="D53" t="s">
        <v>987</v>
      </c>
      <c r="E53" t="s">
        <v>636</v>
      </c>
    </row>
    <row r="54" spans="1:5">
      <c r="A54" t="s">
        <v>638</v>
      </c>
      <c r="B54" t="s">
        <v>1621</v>
      </c>
      <c r="C54" t="s">
        <v>1630</v>
      </c>
      <c r="D54" t="s">
        <v>987</v>
      </c>
      <c r="E54" t="s">
        <v>636</v>
      </c>
    </row>
    <row r="55" spans="1:5">
      <c r="A55" t="s">
        <v>639</v>
      </c>
      <c r="B55" t="s">
        <v>1621</v>
      </c>
      <c r="C55" t="s">
        <v>1630</v>
      </c>
      <c r="D55" t="s">
        <v>987</v>
      </c>
      <c r="E55" t="s">
        <v>636</v>
      </c>
    </row>
    <row r="56" spans="1:5">
      <c r="A56" t="s">
        <v>640</v>
      </c>
      <c r="B56" t="s">
        <v>1621</v>
      </c>
      <c r="C56" t="s">
        <v>1630</v>
      </c>
      <c r="D56" t="s">
        <v>987</v>
      </c>
      <c r="E56" t="s">
        <v>636</v>
      </c>
    </row>
    <row r="57" spans="1:5">
      <c r="A57" t="s">
        <v>641</v>
      </c>
      <c r="B57" t="s">
        <v>1621</v>
      </c>
      <c r="C57" t="s">
        <v>2018</v>
      </c>
      <c r="D57" t="s">
        <v>987</v>
      </c>
      <c r="E57" t="s">
        <v>2019</v>
      </c>
    </row>
    <row r="58" spans="1:5">
      <c r="A58" t="s">
        <v>2020</v>
      </c>
      <c r="B58" t="s">
        <v>1621</v>
      </c>
      <c r="C58" t="s">
        <v>2021</v>
      </c>
      <c r="D58" t="s">
        <v>1623</v>
      </c>
      <c r="E58" t="s">
        <v>2022</v>
      </c>
    </row>
    <row r="59" spans="1:5">
      <c r="A59" t="s">
        <v>2023</v>
      </c>
      <c r="B59" t="s">
        <v>1621</v>
      </c>
      <c r="C59" t="s">
        <v>2024</v>
      </c>
      <c r="D59" t="s">
        <v>987</v>
      </c>
      <c r="E59" t="s">
        <v>2025</v>
      </c>
    </row>
    <row r="60" spans="1:5">
      <c r="A60" t="s">
        <v>2026</v>
      </c>
      <c r="B60" t="s">
        <v>1621</v>
      </c>
      <c r="C60" t="s">
        <v>2027</v>
      </c>
      <c r="D60" t="s">
        <v>987</v>
      </c>
      <c r="E60" t="s">
        <v>2028</v>
      </c>
    </row>
    <row r="61" spans="1:5">
      <c r="A61" t="s">
        <v>2029</v>
      </c>
      <c r="B61" t="s">
        <v>1621</v>
      </c>
      <c r="C61" t="s">
        <v>2027</v>
      </c>
      <c r="D61" t="s">
        <v>987</v>
      </c>
      <c r="E61" t="s">
        <v>2028</v>
      </c>
    </row>
    <row r="62" spans="1:5">
      <c r="A62" t="s">
        <v>2030</v>
      </c>
      <c r="B62" t="s">
        <v>1621</v>
      </c>
      <c r="C62" t="s">
        <v>2027</v>
      </c>
      <c r="D62" t="s">
        <v>987</v>
      </c>
      <c r="E62" t="s">
        <v>2028</v>
      </c>
    </row>
    <row r="63" spans="1:5">
      <c r="A63" t="s">
        <v>2031</v>
      </c>
      <c r="B63" t="s">
        <v>1621</v>
      </c>
      <c r="C63" t="s">
        <v>2027</v>
      </c>
      <c r="D63" t="s">
        <v>987</v>
      </c>
      <c r="E63" t="s">
        <v>2028</v>
      </c>
    </row>
    <row r="64" spans="1:5">
      <c r="A64" t="s">
        <v>2032</v>
      </c>
      <c r="B64" t="s">
        <v>1621</v>
      </c>
      <c r="C64" t="s">
        <v>2027</v>
      </c>
      <c r="D64" t="s">
        <v>987</v>
      </c>
      <c r="E64" t="s">
        <v>2028</v>
      </c>
    </row>
    <row r="65" spans="1:5">
      <c r="A65" t="s">
        <v>2033</v>
      </c>
      <c r="B65" t="s">
        <v>1621</v>
      </c>
      <c r="C65" t="s">
        <v>2024</v>
      </c>
      <c r="D65" t="s">
        <v>987</v>
      </c>
      <c r="E65" t="s">
        <v>2025</v>
      </c>
    </row>
    <row r="66" spans="1:5">
      <c r="A66" t="s">
        <v>2034</v>
      </c>
      <c r="B66" t="s">
        <v>1621</v>
      </c>
      <c r="C66" t="s">
        <v>2024</v>
      </c>
      <c r="D66" t="s">
        <v>987</v>
      </c>
      <c r="E66" t="s">
        <v>2025</v>
      </c>
    </row>
    <row r="67" spans="1:5">
      <c r="A67" t="s">
        <v>2035</v>
      </c>
      <c r="B67" t="s">
        <v>1621</v>
      </c>
      <c r="C67" t="s">
        <v>2024</v>
      </c>
      <c r="D67" t="s">
        <v>987</v>
      </c>
      <c r="E67" t="s">
        <v>2025</v>
      </c>
    </row>
    <row r="68" spans="1:5">
      <c r="A68" t="s">
        <v>2036</v>
      </c>
      <c r="B68" t="s">
        <v>1621</v>
      </c>
      <c r="C68" t="s">
        <v>2024</v>
      </c>
      <c r="D68" t="s">
        <v>987</v>
      </c>
      <c r="E68" t="s">
        <v>2025</v>
      </c>
    </row>
    <row r="69" spans="1:5">
      <c r="A69" t="s">
        <v>2037</v>
      </c>
      <c r="B69" t="s">
        <v>1621</v>
      </c>
      <c r="C69" t="s">
        <v>2021</v>
      </c>
      <c r="D69" t="s">
        <v>1623</v>
      </c>
      <c r="E69" t="s">
        <v>2022</v>
      </c>
    </row>
    <row r="70" spans="1:5">
      <c r="A70" t="s">
        <v>2038</v>
      </c>
      <c r="B70" t="s">
        <v>1621</v>
      </c>
      <c r="C70" t="s">
        <v>2021</v>
      </c>
      <c r="D70" t="s">
        <v>1623</v>
      </c>
      <c r="E70" t="s">
        <v>2022</v>
      </c>
    </row>
    <row r="71" spans="1:5">
      <c r="A71" t="s">
        <v>2039</v>
      </c>
      <c r="B71" t="s">
        <v>1621</v>
      </c>
      <c r="C71" t="s">
        <v>2021</v>
      </c>
      <c r="D71" t="s">
        <v>1623</v>
      </c>
      <c r="E71" t="s">
        <v>2022</v>
      </c>
    </row>
    <row r="72" spans="1:5">
      <c r="A72" t="s">
        <v>2040</v>
      </c>
      <c r="B72" t="s">
        <v>1621</v>
      </c>
      <c r="C72" t="s">
        <v>2021</v>
      </c>
      <c r="D72" t="s">
        <v>1623</v>
      </c>
      <c r="E72" t="s">
        <v>2022</v>
      </c>
    </row>
    <row r="73" spans="1:5">
      <c r="A73" t="s">
        <v>2041</v>
      </c>
      <c r="B73" t="s">
        <v>1621</v>
      </c>
      <c r="C73" t="s">
        <v>2018</v>
      </c>
      <c r="D73" t="s">
        <v>987</v>
      </c>
      <c r="E73" t="s">
        <v>2019</v>
      </c>
    </row>
    <row r="74" spans="1:5">
      <c r="A74" t="s">
        <v>2042</v>
      </c>
      <c r="B74" t="s">
        <v>1621</v>
      </c>
      <c r="C74" t="s">
        <v>2018</v>
      </c>
      <c r="D74" t="s">
        <v>987</v>
      </c>
      <c r="E74" t="s">
        <v>2019</v>
      </c>
    </row>
    <row r="75" spans="1:5">
      <c r="A75" t="s">
        <v>2043</v>
      </c>
      <c r="B75" t="s">
        <v>1621</v>
      </c>
      <c r="C75" t="s">
        <v>2018</v>
      </c>
      <c r="D75" t="s">
        <v>987</v>
      </c>
      <c r="E75" t="s">
        <v>2019</v>
      </c>
    </row>
    <row r="76" spans="1:5">
      <c r="A76" t="s">
        <v>1444</v>
      </c>
      <c r="B76" t="s">
        <v>1621</v>
      </c>
      <c r="C76" t="s">
        <v>2018</v>
      </c>
      <c r="D76" t="s">
        <v>987</v>
      </c>
      <c r="E76" t="s">
        <v>2019</v>
      </c>
    </row>
    <row r="77" spans="1:5">
      <c r="A77" t="s">
        <v>1445</v>
      </c>
      <c r="B77" t="s">
        <v>1621</v>
      </c>
      <c r="C77" t="s">
        <v>2</v>
      </c>
      <c r="D77" t="s">
        <v>1623</v>
      </c>
      <c r="E77" t="s">
        <v>755</v>
      </c>
    </row>
    <row r="78" spans="1:5">
      <c r="A78" t="s">
        <v>756</v>
      </c>
      <c r="B78" t="s">
        <v>1621</v>
      </c>
      <c r="C78" t="s">
        <v>2</v>
      </c>
      <c r="D78" t="s">
        <v>1623</v>
      </c>
      <c r="E78" t="s">
        <v>755</v>
      </c>
    </row>
    <row r="79" spans="1:5">
      <c r="A79" t="s">
        <v>757</v>
      </c>
      <c r="B79" t="s">
        <v>1621</v>
      </c>
      <c r="C79" t="s">
        <v>2</v>
      </c>
      <c r="D79" t="s">
        <v>1623</v>
      </c>
      <c r="E79" t="s">
        <v>755</v>
      </c>
    </row>
    <row r="80" spans="1:5">
      <c r="A80" t="s">
        <v>758</v>
      </c>
      <c r="B80" t="s">
        <v>1621</v>
      </c>
      <c r="C80" t="s">
        <v>2</v>
      </c>
      <c r="D80" t="s">
        <v>1623</v>
      </c>
      <c r="E80" t="s">
        <v>755</v>
      </c>
    </row>
    <row r="81" spans="1:5">
      <c r="A81" t="s">
        <v>1190</v>
      </c>
      <c r="B81" t="s">
        <v>1621</v>
      </c>
      <c r="C81" t="s">
        <v>2</v>
      </c>
      <c r="D81" t="s">
        <v>1623</v>
      </c>
      <c r="E81" t="s">
        <v>755</v>
      </c>
    </row>
    <row r="82" spans="1:5">
      <c r="A82" t="s">
        <v>1191</v>
      </c>
      <c r="B82" t="s">
        <v>1621</v>
      </c>
      <c r="C82" t="s">
        <v>1192</v>
      </c>
      <c r="D82" t="s">
        <v>987</v>
      </c>
      <c r="E82" t="s">
        <v>1193</v>
      </c>
    </row>
    <row r="83" spans="1:5">
      <c r="A83" t="s">
        <v>1194</v>
      </c>
      <c r="B83" t="s">
        <v>1621</v>
      </c>
      <c r="C83" t="s">
        <v>1195</v>
      </c>
      <c r="D83" t="s">
        <v>987</v>
      </c>
      <c r="E83" t="s">
        <v>1196</v>
      </c>
    </row>
    <row r="84" spans="1:5">
      <c r="A84" t="s">
        <v>4</v>
      </c>
      <c r="B84" t="s">
        <v>1621</v>
      </c>
      <c r="C84" t="s">
        <v>1192</v>
      </c>
      <c r="D84" t="s">
        <v>987</v>
      </c>
      <c r="E84" t="s">
        <v>1193</v>
      </c>
    </row>
    <row r="85" spans="1:5">
      <c r="A85" t="s">
        <v>773</v>
      </c>
      <c r="B85" t="s">
        <v>1621</v>
      </c>
      <c r="C85" t="s">
        <v>1192</v>
      </c>
      <c r="D85" t="s">
        <v>987</v>
      </c>
      <c r="E85" t="s">
        <v>1193</v>
      </c>
    </row>
    <row r="86" spans="1:5">
      <c r="A86" t="s">
        <v>774</v>
      </c>
      <c r="B86" t="s">
        <v>1621</v>
      </c>
      <c r="C86" t="s">
        <v>1192</v>
      </c>
      <c r="D86" t="s">
        <v>987</v>
      </c>
      <c r="E86" t="s">
        <v>1193</v>
      </c>
    </row>
    <row r="87" spans="1:5">
      <c r="A87" t="s">
        <v>775</v>
      </c>
      <c r="B87" t="s">
        <v>1621</v>
      </c>
      <c r="C87" t="s">
        <v>1192</v>
      </c>
      <c r="D87" t="s">
        <v>987</v>
      </c>
      <c r="E87" t="s">
        <v>1193</v>
      </c>
    </row>
    <row r="88" spans="1:5">
      <c r="A88" t="s">
        <v>776</v>
      </c>
      <c r="B88" t="s">
        <v>1621</v>
      </c>
      <c r="C88" t="s">
        <v>777</v>
      </c>
      <c r="D88" t="s">
        <v>1623</v>
      </c>
      <c r="E88" t="s">
        <v>778</v>
      </c>
    </row>
    <row r="89" spans="1:5">
      <c r="A89" t="s">
        <v>779</v>
      </c>
      <c r="B89" t="s">
        <v>1621</v>
      </c>
      <c r="C89" t="s">
        <v>777</v>
      </c>
      <c r="D89" t="s">
        <v>1623</v>
      </c>
      <c r="E89" t="s">
        <v>778</v>
      </c>
    </row>
    <row r="90" spans="1:5">
      <c r="A90" t="s">
        <v>780</v>
      </c>
      <c r="B90" t="s">
        <v>1621</v>
      </c>
      <c r="C90" t="s">
        <v>777</v>
      </c>
      <c r="D90" t="s">
        <v>1623</v>
      </c>
      <c r="E90" t="s">
        <v>778</v>
      </c>
    </row>
    <row r="91" spans="1:5">
      <c r="A91" t="s">
        <v>1149</v>
      </c>
      <c r="B91" t="s">
        <v>1621</v>
      </c>
      <c r="C91" t="s">
        <v>777</v>
      </c>
      <c r="D91" t="s">
        <v>1623</v>
      </c>
      <c r="E91" t="s">
        <v>778</v>
      </c>
    </row>
    <row r="92" spans="1:5">
      <c r="A92" t="s">
        <v>608</v>
      </c>
      <c r="B92" t="s">
        <v>1621</v>
      </c>
      <c r="C92" t="s">
        <v>777</v>
      </c>
      <c r="D92" t="s">
        <v>1623</v>
      </c>
      <c r="E92" t="s">
        <v>778</v>
      </c>
    </row>
    <row r="93" spans="1:5">
      <c r="A93" t="s">
        <v>609</v>
      </c>
      <c r="B93" t="s">
        <v>1621</v>
      </c>
      <c r="C93" t="s">
        <v>610</v>
      </c>
      <c r="D93" t="s">
        <v>987</v>
      </c>
      <c r="E93" t="s">
        <v>611</v>
      </c>
    </row>
    <row r="94" spans="1:5">
      <c r="A94" t="s">
        <v>612</v>
      </c>
      <c r="B94" t="s">
        <v>1621</v>
      </c>
      <c r="C94" t="s">
        <v>610</v>
      </c>
      <c r="D94" t="s">
        <v>987</v>
      </c>
      <c r="E94" t="s">
        <v>611</v>
      </c>
    </row>
    <row r="95" spans="1:5">
      <c r="A95" t="s">
        <v>613</v>
      </c>
      <c r="B95" t="s">
        <v>1621</v>
      </c>
      <c r="C95" t="s">
        <v>610</v>
      </c>
      <c r="D95" t="s">
        <v>987</v>
      </c>
      <c r="E95" t="s">
        <v>611</v>
      </c>
    </row>
    <row r="96" spans="1:5">
      <c r="A96" t="s">
        <v>614</v>
      </c>
      <c r="B96" t="s">
        <v>1621</v>
      </c>
      <c r="C96" t="s">
        <v>610</v>
      </c>
      <c r="D96" t="s">
        <v>987</v>
      </c>
      <c r="E96" t="s">
        <v>611</v>
      </c>
    </row>
    <row r="97" spans="1:5">
      <c r="A97" t="s">
        <v>615</v>
      </c>
      <c r="B97" t="s">
        <v>1621</v>
      </c>
      <c r="C97" t="s">
        <v>610</v>
      </c>
      <c r="D97" t="s">
        <v>987</v>
      </c>
      <c r="E97" t="s">
        <v>611</v>
      </c>
    </row>
    <row r="98" spans="1:5">
      <c r="A98" t="s">
        <v>616</v>
      </c>
      <c r="B98" t="s">
        <v>1621</v>
      </c>
      <c r="C98" t="s">
        <v>1195</v>
      </c>
      <c r="D98" t="s">
        <v>987</v>
      </c>
      <c r="E98" t="s">
        <v>1196</v>
      </c>
    </row>
    <row r="99" spans="1:5">
      <c r="A99" t="s">
        <v>617</v>
      </c>
      <c r="B99" t="s">
        <v>1621</v>
      </c>
      <c r="C99" t="s">
        <v>1195</v>
      </c>
      <c r="D99" t="s">
        <v>987</v>
      </c>
      <c r="E99" t="s">
        <v>1196</v>
      </c>
    </row>
    <row r="100" spans="1:5">
      <c r="A100" t="s">
        <v>618</v>
      </c>
      <c r="B100" t="s">
        <v>1621</v>
      </c>
      <c r="C100" t="s">
        <v>1195</v>
      </c>
      <c r="D100" t="s">
        <v>987</v>
      </c>
      <c r="E100" t="s">
        <v>1196</v>
      </c>
    </row>
    <row r="101" spans="1:5">
      <c r="A101" t="s">
        <v>619</v>
      </c>
      <c r="B101" t="s">
        <v>1621</v>
      </c>
      <c r="C101" t="s">
        <v>1195</v>
      </c>
      <c r="D101" t="s">
        <v>987</v>
      </c>
      <c r="E101" t="s">
        <v>1196</v>
      </c>
    </row>
    <row r="102" spans="1:5">
      <c r="A102" t="s">
        <v>620</v>
      </c>
      <c r="B102" t="s">
        <v>1621</v>
      </c>
      <c r="C102" t="s">
        <v>621</v>
      </c>
      <c r="D102" t="s">
        <v>987</v>
      </c>
      <c r="E102" t="s">
        <v>622</v>
      </c>
    </row>
    <row r="103" spans="1:5">
      <c r="A103" t="s">
        <v>623</v>
      </c>
      <c r="B103" t="s">
        <v>1621</v>
      </c>
      <c r="C103" t="s">
        <v>621</v>
      </c>
      <c r="D103" t="s">
        <v>987</v>
      </c>
      <c r="E103" t="s">
        <v>622</v>
      </c>
    </row>
    <row r="104" spans="1:5">
      <c r="A104" t="s">
        <v>624</v>
      </c>
      <c r="B104" t="s">
        <v>1621</v>
      </c>
      <c r="C104" t="s">
        <v>621</v>
      </c>
      <c r="D104" t="s">
        <v>987</v>
      </c>
      <c r="E104" t="s">
        <v>622</v>
      </c>
    </row>
    <row r="105" spans="1:5">
      <c r="A105" t="s">
        <v>625</v>
      </c>
      <c r="B105" t="s">
        <v>1621</v>
      </c>
      <c r="C105" t="s">
        <v>621</v>
      </c>
      <c r="D105" t="s">
        <v>987</v>
      </c>
      <c r="E105" t="s">
        <v>622</v>
      </c>
    </row>
    <row r="106" spans="1:5">
      <c r="A106" t="s">
        <v>626</v>
      </c>
      <c r="B106" t="s">
        <v>1621</v>
      </c>
      <c r="C106" t="s">
        <v>621</v>
      </c>
      <c r="D106" t="s">
        <v>987</v>
      </c>
      <c r="E106" t="s">
        <v>622</v>
      </c>
    </row>
    <row r="107" spans="1:5">
      <c r="A107" t="s">
        <v>627</v>
      </c>
      <c r="B107" t="s">
        <v>1621</v>
      </c>
      <c r="C107" t="s">
        <v>628</v>
      </c>
      <c r="D107" t="s">
        <v>1623</v>
      </c>
      <c r="E107" t="s">
        <v>629</v>
      </c>
    </row>
    <row r="108" spans="1:5">
      <c r="A108" t="s">
        <v>630</v>
      </c>
      <c r="B108" t="s">
        <v>1621</v>
      </c>
      <c r="C108" t="s">
        <v>628</v>
      </c>
      <c r="D108" t="s">
        <v>1623</v>
      </c>
      <c r="E108" t="s">
        <v>629</v>
      </c>
    </row>
    <row r="109" spans="1:5">
      <c r="A109" t="s">
        <v>631</v>
      </c>
      <c r="B109" t="s">
        <v>1621</v>
      </c>
      <c r="C109" t="s">
        <v>628</v>
      </c>
      <c r="D109" t="s">
        <v>1623</v>
      </c>
      <c r="E109" t="s">
        <v>629</v>
      </c>
    </row>
    <row r="110" spans="1:5">
      <c r="A110" t="s">
        <v>632</v>
      </c>
      <c r="B110" t="s">
        <v>1621</v>
      </c>
      <c r="C110" t="s">
        <v>628</v>
      </c>
      <c r="D110" t="s">
        <v>1623</v>
      </c>
      <c r="E110" t="s">
        <v>629</v>
      </c>
    </row>
    <row r="111" spans="1:5">
      <c r="A111" t="s">
        <v>633</v>
      </c>
      <c r="B111" t="s">
        <v>1621</v>
      </c>
      <c r="C111" t="s">
        <v>628</v>
      </c>
      <c r="D111" t="s">
        <v>1623</v>
      </c>
      <c r="E111" t="s">
        <v>629</v>
      </c>
    </row>
    <row r="112" spans="1:5">
      <c r="A112" t="s">
        <v>634</v>
      </c>
      <c r="B112" t="s">
        <v>1621</v>
      </c>
      <c r="C112" t="s">
        <v>1018</v>
      </c>
      <c r="D112" t="s">
        <v>987</v>
      </c>
      <c r="E112" t="s">
        <v>1019</v>
      </c>
    </row>
    <row r="113" spans="1:5">
      <c r="A113" t="s">
        <v>1004</v>
      </c>
      <c r="B113" t="s">
        <v>1621</v>
      </c>
      <c r="C113" t="s">
        <v>635</v>
      </c>
      <c r="D113" t="s">
        <v>987</v>
      </c>
      <c r="E113" t="s">
        <v>1003</v>
      </c>
    </row>
    <row r="114" spans="1:5">
      <c r="A114" t="s">
        <v>1005</v>
      </c>
      <c r="B114" t="s">
        <v>1621</v>
      </c>
      <c r="C114" t="s">
        <v>635</v>
      </c>
      <c r="D114" t="s">
        <v>987</v>
      </c>
      <c r="E114" t="s">
        <v>1003</v>
      </c>
    </row>
    <row r="115" spans="1:5">
      <c r="A115" t="s">
        <v>1006</v>
      </c>
      <c r="B115" t="s">
        <v>1621</v>
      </c>
      <c r="C115" t="s">
        <v>635</v>
      </c>
      <c r="D115" t="s">
        <v>987</v>
      </c>
      <c r="E115" t="s">
        <v>1003</v>
      </c>
    </row>
    <row r="116" spans="1:5">
      <c r="A116" t="s">
        <v>1007</v>
      </c>
      <c r="B116" t="s">
        <v>1621</v>
      </c>
      <c r="C116" t="s">
        <v>635</v>
      </c>
      <c r="D116" t="s">
        <v>987</v>
      </c>
      <c r="E116" t="s">
        <v>1003</v>
      </c>
    </row>
    <row r="117" spans="1:5">
      <c r="A117" t="s">
        <v>1008</v>
      </c>
      <c r="B117" t="s">
        <v>1621</v>
      </c>
      <c r="C117" t="s">
        <v>635</v>
      </c>
      <c r="D117" t="s">
        <v>987</v>
      </c>
      <c r="E117" t="s">
        <v>1003</v>
      </c>
    </row>
    <row r="118" spans="1:5">
      <c r="A118" t="s">
        <v>1009</v>
      </c>
      <c r="B118" t="s">
        <v>1621</v>
      </c>
      <c r="C118" t="s">
        <v>1018</v>
      </c>
      <c r="D118" t="s">
        <v>987</v>
      </c>
      <c r="E118" t="s">
        <v>1019</v>
      </c>
    </row>
    <row r="119" spans="1:5">
      <c r="A119" t="s">
        <v>1010</v>
      </c>
      <c r="B119" t="s">
        <v>1621</v>
      </c>
      <c r="C119" t="s">
        <v>1018</v>
      </c>
      <c r="D119" t="s">
        <v>987</v>
      </c>
      <c r="E119" t="s">
        <v>1019</v>
      </c>
    </row>
    <row r="120" spans="1:5">
      <c r="A120" t="s">
        <v>1011</v>
      </c>
      <c r="B120" t="s">
        <v>1621</v>
      </c>
      <c r="C120" t="s">
        <v>1018</v>
      </c>
      <c r="D120" t="s">
        <v>987</v>
      </c>
      <c r="E120" t="s">
        <v>1019</v>
      </c>
    </row>
    <row r="121" spans="1:5">
      <c r="A121" t="s">
        <v>1012</v>
      </c>
      <c r="B121" t="s">
        <v>1621</v>
      </c>
      <c r="C121" t="s">
        <v>1018</v>
      </c>
      <c r="D121" t="s">
        <v>987</v>
      </c>
      <c r="E121" t="s">
        <v>1019</v>
      </c>
    </row>
    <row r="122" spans="1:5">
      <c r="A122" t="s">
        <v>1013</v>
      </c>
      <c r="B122" t="s">
        <v>1621</v>
      </c>
      <c r="C122" t="s">
        <v>1020</v>
      </c>
      <c r="D122" t="s">
        <v>987</v>
      </c>
      <c r="E122" t="s">
        <v>1021</v>
      </c>
    </row>
    <row r="123" spans="1:5">
      <c r="A123" t="s">
        <v>1014</v>
      </c>
      <c r="B123" t="s">
        <v>1621</v>
      </c>
      <c r="C123" t="s">
        <v>1020</v>
      </c>
      <c r="D123" t="s">
        <v>987</v>
      </c>
      <c r="E123" t="s">
        <v>1021</v>
      </c>
    </row>
    <row r="124" spans="1:5">
      <c r="A124" t="s">
        <v>1015</v>
      </c>
      <c r="B124" t="s">
        <v>1621</v>
      </c>
      <c r="C124" t="s">
        <v>1020</v>
      </c>
      <c r="D124" t="s">
        <v>987</v>
      </c>
      <c r="E124" t="s">
        <v>1021</v>
      </c>
    </row>
    <row r="125" spans="1:5">
      <c r="A125" t="s">
        <v>1016</v>
      </c>
      <c r="B125" t="s">
        <v>1621</v>
      </c>
      <c r="C125" t="s">
        <v>1020</v>
      </c>
      <c r="D125" t="s">
        <v>987</v>
      </c>
      <c r="E125" t="s">
        <v>1021</v>
      </c>
    </row>
    <row r="126" spans="1:5">
      <c r="A126" t="s">
        <v>1017</v>
      </c>
      <c r="B126" t="s">
        <v>1621</v>
      </c>
      <c r="C126" t="s">
        <v>1020</v>
      </c>
      <c r="D126" t="s">
        <v>987</v>
      </c>
      <c r="E126" t="s">
        <v>1021</v>
      </c>
    </row>
    <row r="127" spans="1:5">
      <c r="A127" t="s">
        <v>1022</v>
      </c>
      <c r="B127" t="s">
        <v>1621</v>
      </c>
      <c r="C127" t="s">
        <v>1023</v>
      </c>
      <c r="D127" t="s">
        <v>1623</v>
      </c>
      <c r="E127" t="s">
        <v>315</v>
      </c>
    </row>
    <row r="128" spans="1:5">
      <c r="A128" t="s">
        <v>316</v>
      </c>
      <c r="B128" t="s">
        <v>1621</v>
      </c>
      <c r="C128" t="s">
        <v>1023</v>
      </c>
      <c r="D128" t="s">
        <v>1623</v>
      </c>
      <c r="E128" t="s">
        <v>315</v>
      </c>
    </row>
    <row r="129" spans="1:5">
      <c r="A129" t="s">
        <v>317</v>
      </c>
      <c r="B129" t="s">
        <v>1621</v>
      </c>
      <c r="C129" t="s">
        <v>1023</v>
      </c>
      <c r="D129" t="s">
        <v>1623</v>
      </c>
      <c r="E129" t="s">
        <v>315</v>
      </c>
    </row>
    <row r="130" spans="1:5">
      <c r="A130" t="s">
        <v>318</v>
      </c>
      <c r="B130" t="s">
        <v>1621</v>
      </c>
      <c r="C130" t="s">
        <v>1023</v>
      </c>
      <c r="D130" t="s">
        <v>1623</v>
      </c>
      <c r="E130" t="s">
        <v>315</v>
      </c>
    </row>
    <row r="131" spans="1:5">
      <c r="A131" t="s">
        <v>319</v>
      </c>
      <c r="B131" t="s">
        <v>1621</v>
      </c>
      <c r="C131" t="s">
        <v>1023</v>
      </c>
      <c r="D131" t="s">
        <v>1623</v>
      </c>
      <c r="E131" t="s">
        <v>315</v>
      </c>
    </row>
    <row r="132" spans="1:5">
      <c r="A132" t="s">
        <v>320</v>
      </c>
      <c r="B132" t="s">
        <v>1621</v>
      </c>
      <c r="C132" t="s">
        <v>1369</v>
      </c>
      <c r="D132" t="s">
        <v>987</v>
      </c>
      <c r="E132" t="s">
        <v>1394</v>
      </c>
    </row>
    <row r="133" spans="1:5">
      <c r="A133" t="s">
        <v>1395</v>
      </c>
      <c r="B133" t="s">
        <v>1621</v>
      </c>
      <c r="C133" t="s">
        <v>1369</v>
      </c>
      <c r="D133" t="s">
        <v>987</v>
      </c>
      <c r="E133" t="s">
        <v>1394</v>
      </c>
    </row>
    <row r="134" spans="1:5">
      <c r="A134" t="s">
        <v>1396</v>
      </c>
      <c r="B134" t="s">
        <v>1621</v>
      </c>
      <c r="C134" t="s">
        <v>1369</v>
      </c>
      <c r="D134" t="s">
        <v>987</v>
      </c>
      <c r="E134" t="s">
        <v>1394</v>
      </c>
    </row>
    <row r="135" spans="1:5">
      <c r="A135" t="s">
        <v>1397</v>
      </c>
      <c r="B135" t="s">
        <v>1621</v>
      </c>
      <c r="C135" t="s">
        <v>1369</v>
      </c>
      <c r="D135" t="s">
        <v>987</v>
      </c>
      <c r="E135" t="s">
        <v>1394</v>
      </c>
    </row>
    <row r="136" spans="1:5">
      <c r="A136" t="s">
        <v>1398</v>
      </c>
      <c r="B136" t="s">
        <v>1621</v>
      </c>
      <c r="C136" t="s">
        <v>1369</v>
      </c>
      <c r="D136" t="s">
        <v>987</v>
      </c>
      <c r="E136" t="s">
        <v>1394</v>
      </c>
    </row>
    <row r="137" spans="1:5">
      <c r="A137" t="s">
        <v>657</v>
      </c>
      <c r="B137" t="s">
        <v>658</v>
      </c>
      <c r="C137" t="s">
        <v>659</v>
      </c>
      <c r="D137" t="s">
        <v>987</v>
      </c>
      <c r="E137" t="s">
        <v>660</v>
      </c>
    </row>
    <row r="138" spans="1:5">
      <c r="A138" t="s">
        <v>661</v>
      </c>
      <c r="B138" t="s">
        <v>658</v>
      </c>
      <c r="C138" t="s">
        <v>659</v>
      </c>
      <c r="D138" t="s">
        <v>987</v>
      </c>
      <c r="E138" t="s">
        <v>660</v>
      </c>
    </row>
    <row r="139" spans="1:5">
      <c r="A139" t="s">
        <v>662</v>
      </c>
      <c r="B139" t="s">
        <v>658</v>
      </c>
      <c r="C139" t="s">
        <v>663</v>
      </c>
      <c r="D139" t="s">
        <v>987</v>
      </c>
      <c r="E139" s="95" t="s">
        <v>664</v>
      </c>
    </row>
    <row r="140" spans="1:5">
      <c r="A140" t="s">
        <v>665</v>
      </c>
      <c r="B140" t="s">
        <v>658</v>
      </c>
      <c r="C140" t="s">
        <v>663</v>
      </c>
      <c r="D140" t="s">
        <v>987</v>
      </c>
      <c r="E140" t="s">
        <v>664</v>
      </c>
    </row>
    <row r="141" spans="1:5">
      <c r="A141" t="s">
        <v>666</v>
      </c>
      <c r="B141" t="s">
        <v>658</v>
      </c>
      <c r="C141" t="s">
        <v>663</v>
      </c>
      <c r="D141" t="s">
        <v>987</v>
      </c>
      <c r="E141" t="s">
        <v>664</v>
      </c>
    </row>
    <row r="142" spans="1:5">
      <c r="A142" t="s">
        <v>667</v>
      </c>
      <c r="B142" t="s">
        <v>658</v>
      </c>
      <c r="C142" t="s">
        <v>663</v>
      </c>
      <c r="D142" t="s">
        <v>987</v>
      </c>
      <c r="E142" t="s">
        <v>664</v>
      </c>
    </row>
    <row r="143" spans="1:5">
      <c r="A143" t="s">
        <v>668</v>
      </c>
      <c r="B143" t="s">
        <v>658</v>
      </c>
      <c r="C143" t="s">
        <v>663</v>
      </c>
      <c r="D143" t="s">
        <v>987</v>
      </c>
      <c r="E143" t="s">
        <v>664</v>
      </c>
    </row>
    <row r="144" spans="1:5">
      <c r="A144" t="s">
        <v>669</v>
      </c>
      <c r="B144" t="s">
        <v>658</v>
      </c>
      <c r="C144" t="s">
        <v>663</v>
      </c>
      <c r="D144" t="s">
        <v>987</v>
      </c>
      <c r="E144" t="s">
        <v>664</v>
      </c>
    </row>
    <row r="145" spans="1:5">
      <c r="A145" t="s">
        <v>670</v>
      </c>
      <c r="B145" t="s">
        <v>658</v>
      </c>
      <c r="C145" t="s">
        <v>663</v>
      </c>
      <c r="D145" t="s">
        <v>987</v>
      </c>
      <c r="E145" t="s">
        <v>664</v>
      </c>
    </row>
    <row r="146" spans="1:5">
      <c r="A146" t="s">
        <v>671</v>
      </c>
      <c r="B146" t="s">
        <v>658</v>
      </c>
      <c r="C146" t="s">
        <v>663</v>
      </c>
      <c r="D146" t="s">
        <v>987</v>
      </c>
      <c r="E146" t="s">
        <v>664</v>
      </c>
    </row>
    <row r="147" spans="1:5">
      <c r="A147" t="s">
        <v>672</v>
      </c>
      <c r="B147" t="s">
        <v>658</v>
      </c>
      <c r="C147" t="s">
        <v>663</v>
      </c>
      <c r="D147" t="s">
        <v>987</v>
      </c>
      <c r="E147" t="s">
        <v>664</v>
      </c>
    </row>
    <row r="148" spans="1:5">
      <c r="A148" t="s">
        <v>673</v>
      </c>
      <c r="B148" t="s">
        <v>658</v>
      </c>
      <c r="C148" t="s">
        <v>674</v>
      </c>
      <c r="D148" t="s">
        <v>987</v>
      </c>
      <c r="E148" t="s">
        <v>675</v>
      </c>
    </row>
    <row r="149" spans="1:5">
      <c r="A149" t="s">
        <v>676</v>
      </c>
      <c r="B149" t="s">
        <v>658</v>
      </c>
      <c r="C149" t="s">
        <v>674</v>
      </c>
      <c r="D149" t="s">
        <v>987</v>
      </c>
      <c r="E149" t="s">
        <v>675</v>
      </c>
    </row>
    <row r="150" spans="1:5">
      <c r="A150" t="s">
        <v>677</v>
      </c>
      <c r="B150" t="s">
        <v>658</v>
      </c>
      <c r="C150" t="s">
        <v>674</v>
      </c>
      <c r="D150" t="s">
        <v>987</v>
      </c>
      <c r="E150" t="s">
        <v>675</v>
      </c>
    </row>
    <row r="151" spans="1:5">
      <c r="A151" t="s">
        <v>678</v>
      </c>
      <c r="B151" t="s">
        <v>658</v>
      </c>
      <c r="C151" t="s">
        <v>674</v>
      </c>
      <c r="D151" t="s">
        <v>987</v>
      </c>
      <c r="E151" t="s">
        <v>675</v>
      </c>
    </row>
    <row r="152" spans="1:5">
      <c r="A152" t="s">
        <v>679</v>
      </c>
      <c r="B152" t="s">
        <v>658</v>
      </c>
      <c r="C152" t="s">
        <v>674</v>
      </c>
      <c r="D152" t="s">
        <v>987</v>
      </c>
      <c r="E152" t="s">
        <v>675</v>
      </c>
    </row>
    <row r="153" spans="1:5">
      <c r="A153" t="s">
        <v>680</v>
      </c>
      <c r="B153" t="s">
        <v>658</v>
      </c>
      <c r="C153" t="s">
        <v>674</v>
      </c>
      <c r="D153" t="s">
        <v>987</v>
      </c>
      <c r="E153" t="s">
        <v>675</v>
      </c>
    </row>
    <row r="154" spans="1:5">
      <c r="A154" t="s">
        <v>681</v>
      </c>
      <c r="B154" t="s">
        <v>658</v>
      </c>
      <c r="C154" t="s">
        <v>674</v>
      </c>
      <c r="D154" t="s">
        <v>987</v>
      </c>
      <c r="E154" t="s">
        <v>675</v>
      </c>
    </row>
    <row r="155" spans="1:5">
      <c r="A155" t="s">
        <v>682</v>
      </c>
      <c r="B155" t="s">
        <v>658</v>
      </c>
      <c r="C155" t="s">
        <v>674</v>
      </c>
      <c r="D155" t="s">
        <v>987</v>
      </c>
      <c r="E155" t="s">
        <v>675</v>
      </c>
    </row>
    <row r="156" spans="1:5">
      <c r="A156" t="s">
        <v>683</v>
      </c>
      <c r="B156" t="s">
        <v>658</v>
      </c>
      <c r="C156" t="s">
        <v>674</v>
      </c>
      <c r="D156" t="s">
        <v>987</v>
      </c>
      <c r="E156" s="95" t="s">
        <v>675</v>
      </c>
    </row>
    <row r="157" spans="1:5">
      <c r="A157" t="s">
        <v>684</v>
      </c>
      <c r="B157" t="s">
        <v>658</v>
      </c>
      <c r="C157" t="s">
        <v>685</v>
      </c>
      <c r="D157" t="s">
        <v>987</v>
      </c>
      <c r="E157" s="95" t="s">
        <v>1115</v>
      </c>
    </row>
    <row r="158" spans="1:5">
      <c r="A158" t="s">
        <v>1116</v>
      </c>
      <c r="B158" t="s">
        <v>658</v>
      </c>
      <c r="C158" t="s">
        <v>685</v>
      </c>
      <c r="D158" t="s">
        <v>987</v>
      </c>
      <c r="E158" t="s">
        <v>1115</v>
      </c>
    </row>
    <row r="159" spans="1:5">
      <c r="A159" t="s">
        <v>1117</v>
      </c>
      <c r="B159" t="s">
        <v>658</v>
      </c>
      <c r="C159" t="s">
        <v>685</v>
      </c>
      <c r="D159" t="s">
        <v>987</v>
      </c>
      <c r="E159" t="s">
        <v>1115</v>
      </c>
    </row>
    <row r="160" spans="1:5">
      <c r="A160" t="s">
        <v>1118</v>
      </c>
      <c r="B160" t="s">
        <v>658</v>
      </c>
      <c r="C160" t="s">
        <v>685</v>
      </c>
      <c r="D160" t="s">
        <v>987</v>
      </c>
      <c r="E160" t="s">
        <v>1115</v>
      </c>
    </row>
    <row r="161" spans="1:5">
      <c r="A161" t="s">
        <v>1119</v>
      </c>
      <c r="B161" t="s">
        <v>658</v>
      </c>
      <c r="C161" t="s">
        <v>685</v>
      </c>
      <c r="D161" t="s">
        <v>987</v>
      </c>
      <c r="E161" t="s">
        <v>1115</v>
      </c>
    </row>
    <row r="162" spans="1:5">
      <c r="A162" t="s">
        <v>1120</v>
      </c>
      <c r="B162" t="s">
        <v>658</v>
      </c>
      <c r="C162" t="s">
        <v>685</v>
      </c>
      <c r="D162" t="s">
        <v>987</v>
      </c>
      <c r="E162" t="s">
        <v>1115</v>
      </c>
    </row>
    <row r="163" spans="1:5">
      <c r="A163" t="s">
        <v>1121</v>
      </c>
      <c r="B163" t="s">
        <v>658</v>
      </c>
      <c r="C163" t="s">
        <v>685</v>
      </c>
      <c r="D163" t="s">
        <v>987</v>
      </c>
      <c r="E163" t="s">
        <v>1115</v>
      </c>
    </row>
    <row r="164" spans="1:5">
      <c r="A164" t="s">
        <v>1122</v>
      </c>
      <c r="B164" t="s">
        <v>658</v>
      </c>
      <c r="C164" t="s">
        <v>685</v>
      </c>
      <c r="D164" t="s">
        <v>987</v>
      </c>
      <c r="E164" t="s">
        <v>1115</v>
      </c>
    </row>
    <row r="165" spans="1:5">
      <c r="A165" t="s">
        <v>1123</v>
      </c>
      <c r="B165" t="s">
        <v>658</v>
      </c>
      <c r="C165" t="s">
        <v>685</v>
      </c>
      <c r="D165" t="s">
        <v>987</v>
      </c>
      <c r="E165" t="s">
        <v>1115</v>
      </c>
    </row>
    <row r="166" spans="1:5">
      <c r="A166" t="s">
        <v>1124</v>
      </c>
      <c r="B166" t="s">
        <v>658</v>
      </c>
      <c r="C166" t="s">
        <v>1125</v>
      </c>
      <c r="D166" t="s">
        <v>987</v>
      </c>
      <c r="E166" t="s">
        <v>1126</v>
      </c>
    </row>
    <row r="167" spans="1:5">
      <c r="A167" t="s">
        <v>1127</v>
      </c>
      <c r="B167" t="s">
        <v>658</v>
      </c>
      <c r="C167" t="s">
        <v>1125</v>
      </c>
      <c r="D167" t="s">
        <v>987</v>
      </c>
      <c r="E167" t="s">
        <v>1126</v>
      </c>
    </row>
    <row r="168" spans="1:5">
      <c r="A168" t="s">
        <v>402</v>
      </c>
      <c r="B168" t="s">
        <v>658</v>
      </c>
      <c r="C168" t="s">
        <v>1125</v>
      </c>
      <c r="D168" t="s">
        <v>987</v>
      </c>
      <c r="E168" t="s">
        <v>1126</v>
      </c>
    </row>
    <row r="169" spans="1:5">
      <c r="A169" t="s">
        <v>403</v>
      </c>
      <c r="B169" t="s">
        <v>658</v>
      </c>
      <c r="C169" t="s">
        <v>1125</v>
      </c>
      <c r="D169" t="s">
        <v>987</v>
      </c>
      <c r="E169" t="s">
        <v>1126</v>
      </c>
    </row>
    <row r="170" spans="1:5">
      <c r="A170" t="s">
        <v>404</v>
      </c>
      <c r="B170" t="s">
        <v>658</v>
      </c>
      <c r="C170" t="s">
        <v>1125</v>
      </c>
      <c r="D170" t="s">
        <v>987</v>
      </c>
      <c r="E170" t="s">
        <v>1126</v>
      </c>
    </row>
    <row r="171" spans="1:5">
      <c r="A171" t="s">
        <v>405</v>
      </c>
      <c r="B171" t="s">
        <v>658</v>
      </c>
      <c r="C171" t="s">
        <v>1125</v>
      </c>
      <c r="D171" t="s">
        <v>987</v>
      </c>
      <c r="E171" t="s">
        <v>1126</v>
      </c>
    </row>
    <row r="172" spans="1:5">
      <c r="A172" t="s">
        <v>406</v>
      </c>
      <c r="B172" t="s">
        <v>658</v>
      </c>
      <c r="C172" t="s">
        <v>1125</v>
      </c>
      <c r="D172" t="s">
        <v>987</v>
      </c>
      <c r="E172" t="s">
        <v>1126</v>
      </c>
    </row>
    <row r="173" spans="1:5">
      <c r="A173" t="s">
        <v>407</v>
      </c>
      <c r="B173" t="s">
        <v>658</v>
      </c>
      <c r="C173" t="s">
        <v>1125</v>
      </c>
      <c r="D173" t="s">
        <v>987</v>
      </c>
      <c r="E173" t="s">
        <v>1126</v>
      </c>
    </row>
    <row r="174" spans="1:5">
      <c r="A174" t="s">
        <v>408</v>
      </c>
      <c r="B174" t="s">
        <v>658</v>
      </c>
      <c r="C174" t="s">
        <v>1125</v>
      </c>
      <c r="D174" t="s">
        <v>987</v>
      </c>
      <c r="E174" t="s">
        <v>1126</v>
      </c>
    </row>
    <row r="175" spans="1:5">
      <c r="A175" t="s">
        <v>747</v>
      </c>
      <c r="B175" t="s">
        <v>748</v>
      </c>
      <c r="C175" t="s">
        <v>749</v>
      </c>
      <c r="D175" t="s">
        <v>987</v>
      </c>
      <c r="E175" t="s">
        <v>750</v>
      </c>
    </row>
    <row r="176" spans="1:5">
      <c r="A176" t="s">
        <v>751</v>
      </c>
      <c r="B176" t="s">
        <v>748</v>
      </c>
      <c r="C176" t="s">
        <v>752</v>
      </c>
      <c r="D176" t="s">
        <v>987</v>
      </c>
      <c r="E176" t="s">
        <v>1113</v>
      </c>
    </row>
    <row r="177" spans="1:5">
      <c r="A177" t="s">
        <v>1114</v>
      </c>
      <c r="B177" t="s">
        <v>748</v>
      </c>
      <c r="C177" t="s">
        <v>1463</v>
      </c>
      <c r="D177" t="s">
        <v>987</v>
      </c>
      <c r="E177" t="s">
        <v>1464</v>
      </c>
    </row>
    <row r="178" spans="1:5">
      <c r="A178" t="s">
        <v>1465</v>
      </c>
      <c r="B178" t="s">
        <v>748</v>
      </c>
      <c r="C178" t="s">
        <v>182</v>
      </c>
      <c r="D178" t="s">
        <v>987</v>
      </c>
      <c r="E178" t="s">
        <v>1616</v>
      </c>
    </row>
    <row r="179" spans="1:5">
      <c r="A179" t="s">
        <v>1617</v>
      </c>
      <c r="B179" t="s">
        <v>748</v>
      </c>
      <c r="C179" t="s">
        <v>1887</v>
      </c>
      <c r="D179" t="s">
        <v>987</v>
      </c>
      <c r="E179" t="s">
        <v>1330</v>
      </c>
    </row>
    <row r="180" spans="1:5">
      <c r="A180" t="s">
        <v>1331</v>
      </c>
      <c r="B180" t="s">
        <v>748</v>
      </c>
      <c r="C180" t="s">
        <v>1332</v>
      </c>
      <c r="D180" t="s">
        <v>987</v>
      </c>
      <c r="E180" t="s">
        <v>1333</v>
      </c>
    </row>
    <row r="181" spans="1:5">
      <c r="A181" t="s">
        <v>1334</v>
      </c>
      <c r="B181" t="s">
        <v>748</v>
      </c>
      <c r="C181" t="s">
        <v>1335</v>
      </c>
      <c r="D181" t="s">
        <v>987</v>
      </c>
      <c r="E181" t="s">
        <v>1336</v>
      </c>
    </row>
    <row r="182" spans="1:5">
      <c r="A182" t="s">
        <v>1337</v>
      </c>
      <c r="B182" t="s">
        <v>748</v>
      </c>
      <c r="C182" t="s">
        <v>1338</v>
      </c>
      <c r="D182" t="s">
        <v>987</v>
      </c>
      <c r="E182" t="s">
        <v>1339</v>
      </c>
    </row>
    <row r="183" spans="1:5">
      <c r="A183" t="s">
        <v>1340</v>
      </c>
      <c r="B183" t="s">
        <v>748</v>
      </c>
      <c r="C183" t="s">
        <v>1341</v>
      </c>
      <c r="D183" t="s">
        <v>987</v>
      </c>
      <c r="E183" t="s">
        <v>1342</v>
      </c>
    </row>
    <row r="184" spans="1:5">
      <c r="A184" t="s">
        <v>1800</v>
      </c>
      <c r="B184" t="s">
        <v>748</v>
      </c>
      <c r="C184" t="s">
        <v>1801</v>
      </c>
      <c r="D184" t="s">
        <v>987</v>
      </c>
      <c r="E184" t="s">
        <v>1802</v>
      </c>
    </row>
    <row r="185" spans="1:5">
      <c r="A185" t="s">
        <v>1803</v>
      </c>
      <c r="B185" t="s">
        <v>748</v>
      </c>
      <c r="C185" t="s">
        <v>1804</v>
      </c>
      <c r="D185" t="s">
        <v>987</v>
      </c>
      <c r="E185" t="s">
        <v>1805</v>
      </c>
    </row>
    <row r="186" spans="1:5">
      <c r="A186" t="s">
        <v>1806</v>
      </c>
      <c r="B186" t="s">
        <v>748</v>
      </c>
      <c r="C186" t="s">
        <v>1807</v>
      </c>
      <c r="D186" t="s">
        <v>987</v>
      </c>
      <c r="E186" t="s">
        <v>1808</v>
      </c>
    </row>
    <row r="187" spans="1:5">
      <c r="A187" t="s">
        <v>1809</v>
      </c>
      <c r="B187" t="s">
        <v>748</v>
      </c>
      <c r="C187" t="s">
        <v>1810</v>
      </c>
      <c r="D187" t="s">
        <v>987</v>
      </c>
      <c r="E187" t="s">
        <v>1811</v>
      </c>
    </row>
    <row r="188" spans="1:5">
      <c r="A188" t="s">
        <v>1812</v>
      </c>
      <c r="B188" t="s">
        <v>748</v>
      </c>
      <c r="C188" t="s">
        <v>1813</v>
      </c>
      <c r="D188" t="s">
        <v>987</v>
      </c>
      <c r="E188" t="s">
        <v>1814</v>
      </c>
    </row>
    <row r="189" spans="1:5">
      <c r="A189" t="s">
        <v>1815</v>
      </c>
      <c r="B189" t="s">
        <v>748</v>
      </c>
      <c r="C189" t="s">
        <v>1816</v>
      </c>
      <c r="D189" t="s">
        <v>987</v>
      </c>
      <c r="E189" t="s">
        <v>1817</v>
      </c>
    </row>
    <row r="190" spans="1:5">
      <c r="A190" t="s">
        <v>1818</v>
      </c>
      <c r="B190" t="s">
        <v>748</v>
      </c>
      <c r="C190" t="s">
        <v>1819</v>
      </c>
      <c r="D190" t="s">
        <v>987</v>
      </c>
      <c r="E190" t="s">
        <v>1614</v>
      </c>
    </row>
    <row r="191" spans="1:5">
      <c r="A191" t="s">
        <v>1983</v>
      </c>
      <c r="B191" t="s">
        <v>985</v>
      </c>
      <c r="C191" t="s">
        <v>1984</v>
      </c>
      <c r="D191" t="s">
        <v>987</v>
      </c>
      <c r="E191" t="s">
        <v>1985</v>
      </c>
    </row>
    <row r="192" spans="1:5">
      <c r="A192" t="s">
        <v>1636</v>
      </c>
      <c r="B192" t="s">
        <v>1637</v>
      </c>
      <c r="C192" t="s">
        <v>2110</v>
      </c>
      <c r="D192" t="s">
        <v>987</v>
      </c>
      <c r="E192" t="s">
        <v>1638</v>
      </c>
    </row>
    <row r="193" spans="1:5">
      <c r="A193" t="s">
        <v>1639</v>
      </c>
      <c r="B193" t="s">
        <v>1637</v>
      </c>
      <c r="C193" t="s">
        <v>2111</v>
      </c>
      <c r="D193" t="s">
        <v>987</v>
      </c>
      <c r="E193" t="s">
        <v>1640</v>
      </c>
    </row>
    <row r="194" spans="1:5">
      <c r="A194" t="s">
        <v>1641</v>
      </c>
      <c r="B194" t="s">
        <v>1637</v>
      </c>
      <c r="C194" t="s">
        <v>2112</v>
      </c>
      <c r="D194" t="s">
        <v>987</v>
      </c>
      <c r="E194" t="s">
        <v>1642</v>
      </c>
    </row>
    <row r="195" spans="1:5">
      <c r="A195" t="s">
        <v>475</v>
      </c>
      <c r="B195" t="s">
        <v>401</v>
      </c>
      <c r="C195" t="s">
        <v>941</v>
      </c>
      <c r="D195" t="s">
        <v>987</v>
      </c>
      <c r="E195" t="s">
        <v>476</v>
      </c>
    </row>
    <row r="196" spans="1:5">
      <c r="A196" t="s">
        <v>477</v>
      </c>
      <c r="B196" t="s">
        <v>401</v>
      </c>
      <c r="C196" t="s">
        <v>941</v>
      </c>
      <c r="D196" t="s">
        <v>987</v>
      </c>
      <c r="E196" t="s">
        <v>476</v>
      </c>
    </row>
    <row r="197" spans="1:5">
      <c r="A197" t="s">
        <v>478</v>
      </c>
      <c r="B197" t="s">
        <v>401</v>
      </c>
      <c r="C197" t="s">
        <v>941</v>
      </c>
      <c r="D197" t="s">
        <v>987</v>
      </c>
      <c r="E197" t="s">
        <v>476</v>
      </c>
    </row>
    <row r="198" spans="1:5">
      <c r="A198" t="s">
        <v>479</v>
      </c>
      <c r="B198" t="s">
        <v>401</v>
      </c>
      <c r="C198" t="s">
        <v>941</v>
      </c>
      <c r="D198" t="s">
        <v>987</v>
      </c>
      <c r="E198" t="s">
        <v>476</v>
      </c>
    </row>
    <row r="199" spans="1:5">
      <c r="A199" t="s">
        <v>480</v>
      </c>
      <c r="B199" t="s">
        <v>401</v>
      </c>
      <c r="C199" t="s">
        <v>941</v>
      </c>
      <c r="D199" t="s">
        <v>987</v>
      </c>
      <c r="E199" t="s">
        <v>476</v>
      </c>
    </row>
    <row r="200" spans="1:5">
      <c r="A200" t="s">
        <v>481</v>
      </c>
      <c r="B200" t="s">
        <v>401</v>
      </c>
      <c r="C200" t="s">
        <v>1097</v>
      </c>
      <c r="D200" t="s">
        <v>987</v>
      </c>
      <c r="E200" t="s">
        <v>1848</v>
      </c>
    </row>
    <row r="201" spans="1:5">
      <c r="A201" t="s">
        <v>1849</v>
      </c>
      <c r="B201" t="s">
        <v>401</v>
      </c>
      <c r="C201" t="s">
        <v>1097</v>
      </c>
      <c r="D201" t="s">
        <v>987</v>
      </c>
      <c r="E201" t="s">
        <v>1848</v>
      </c>
    </row>
    <row r="202" spans="1:5">
      <c r="A202" t="s">
        <v>1850</v>
      </c>
      <c r="B202" t="s">
        <v>401</v>
      </c>
      <c r="C202" t="s">
        <v>1097</v>
      </c>
      <c r="D202" t="s">
        <v>987</v>
      </c>
      <c r="E202" t="s">
        <v>1848</v>
      </c>
    </row>
    <row r="203" spans="1:5">
      <c r="A203" t="s">
        <v>1851</v>
      </c>
      <c r="B203" t="s">
        <v>401</v>
      </c>
      <c r="C203" t="s">
        <v>1097</v>
      </c>
      <c r="D203" t="s">
        <v>987</v>
      </c>
      <c r="E203" t="s">
        <v>1848</v>
      </c>
    </row>
    <row r="204" spans="1:5">
      <c r="A204" t="s">
        <v>1852</v>
      </c>
      <c r="B204" t="s">
        <v>401</v>
      </c>
      <c r="C204" t="s">
        <v>1097</v>
      </c>
      <c r="D204" t="s">
        <v>987</v>
      </c>
      <c r="E204" t="s">
        <v>1848</v>
      </c>
    </row>
    <row r="205" spans="1:5">
      <c r="A205" t="s">
        <v>1853</v>
      </c>
      <c r="B205" t="s">
        <v>401</v>
      </c>
      <c r="C205" t="s">
        <v>323</v>
      </c>
      <c r="D205" t="s">
        <v>987</v>
      </c>
      <c r="E205" t="s">
        <v>1854</v>
      </c>
    </row>
    <row r="206" spans="1:5">
      <c r="A206" t="s">
        <v>1855</v>
      </c>
      <c r="B206" t="s">
        <v>401</v>
      </c>
      <c r="C206" t="s">
        <v>323</v>
      </c>
      <c r="D206" t="s">
        <v>987</v>
      </c>
      <c r="E206" t="s">
        <v>1854</v>
      </c>
    </row>
    <row r="207" spans="1:5">
      <c r="A207" t="s">
        <v>1856</v>
      </c>
      <c r="B207" t="s">
        <v>401</v>
      </c>
      <c r="C207" t="s">
        <v>323</v>
      </c>
      <c r="D207" t="s">
        <v>987</v>
      </c>
      <c r="E207" t="s">
        <v>1854</v>
      </c>
    </row>
    <row r="208" spans="1:5">
      <c r="A208" t="s">
        <v>1857</v>
      </c>
      <c r="B208" t="s">
        <v>401</v>
      </c>
      <c r="C208" t="s">
        <v>323</v>
      </c>
      <c r="D208" t="s">
        <v>987</v>
      </c>
      <c r="E208" t="s">
        <v>1854</v>
      </c>
    </row>
    <row r="209" spans="1:5">
      <c r="A209" t="s">
        <v>1858</v>
      </c>
      <c r="B209" t="s">
        <v>401</v>
      </c>
      <c r="C209" t="s">
        <v>323</v>
      </c>
      <c r="D209" t="s">
        <v>987</v>
      </c>
      <c r="E209" t="s">
        <v>1854</v>
      </c>
    </row>
    <row r="210" spans="1:5">
      <c r="A210" t="s">
        <v>1859</v>
      </c>
      <c r="B210" t="s">
        <v>401</v>
      </c>
      <c r="C210" t="s">
        <v>1609</v>
      </c>
      <c r="D210" t="s">
        <v>987</v>
      </c>
      <c r="E210" t="s">
        <v>1860</v>
      </c>
    </row>
    <row r="211" spans="1:5">
      <c r="A211" t="s">
        <v>1861</v>
      </c>
      <c r="B211" t="s">
        <v>401</v>
      </c>
      <c r="C211" t="s">
        <v>1609</v>
      </c>
      <c r="D211" t="s">
        <v>987</v>
      </c>
      <c r="E211" t="s">
        <v>1860</v>
      </c>
    </row>
    <row r="212" spans="1:5">
      <c r="A212" t="s">
        <v>1862</v>
      </c>
      <c r="B212" t="s">
        <v>401</v>
      </c>
      <c r="C212" t="s">
        <v>1609</v>
      </c>
      <c r="D212" t="s">
        <v>987</v>
      </c>
      <c r="E212" t="s">
        <v>1860</v>
      </c>
    </row>
    <row r="213" spans="1:5">
      <c r="A213" t="s">
        <v>1863</v>
      </c>
      <c r="B213" t="s">
        <v>401</v>
      </c>
      <c r="C213" t="s">
        <v>1609</v>
      </c>
      <c r="D213" t="s">
        <v>987</v>
      </c>
      <c r="E213" t="s">
        <v>1860</v>
      </c>
    </row>
    <row r="214" spans="1:5">
      <c r="A214" t="s">
        <v>1864</v>
      </c>
      <c r="B214" t="s">
        <v>401</v>
      </c>
      <c r="C214" t="s">
        <v>1609</v>
      </c>
      <c r="D214" t="s">
        <v>987</v>
      </c>
      <c r="E214" t="s">
        <v>1860</v>
      </c>
    </row>
    <row r="215" spans="1:5">
      <c r="A215" t="s">
        <v>211</v>
      </c>
      <c r="B215" t="s">
        <v>401</v>
      </c>
      <c r="C215" t="s">
        <v>1570</v>
      </c>
      <c r="D215" t="s">
        <v>987</v>
      </c>
      <c r="E215" t="s">
        <v>212</v>
      </c>
    </row>
    <row r="216" spans="1:5">
      <c r="A216" t="s">
        <v>213</v>
      </c>
      <c r="B216" t="s">
        <v>401</v>
      </c>
      <c r="C216" t="s">
        <v>1570</v>
      </c>
      <c r="D216" t="s">
        <v>987</v>
      </c>
      <c r="E216" t="s">
        <v>212</v>
      </c>
    </row>
    <row r="217" spans="1:5">
      <c r="A217" t="s">
        <v>214</v>
      </c>
      <c r="B217" t="s">
        <v>401</v>
      </c>
      <c r="C217" t="s">
        <v>1570</v>
      </c>
      <c r="D217" t="s">
        <v>987</v>
      </c>
      <c r="E217" t="s">
        <v>212</v>
      </c>
    </row>
    <row r="218" spans="1:5">
      <c r="A218" t="s">
        <v>215</v>
      </c>
      <c r="B218" t="s">
        <v>401</v>
      </c>
      <c r="C218" t="s">
        <v>1570</v>
      </c>
      <c r="D218" t="s">
        <v>987</v>
      </c>
      <c r="E218" t="s">
        <v>212</v>
      </c>
    </row>
    <row r="219" spans="1:5">
      <c r="A219" t="s">
        <v>216</v>
      </c>
      <c r="B219" t="s">
        <v>401</v>
      </c>
      <c r="C219" t="s">
        <v>1570</v>
      </c>
      <c r="D219" t="s">
        <v>987</v>
      </c>
      <c r="E219" t="s">
        <v>212</v>
      </c>
    </row>
    <row r="220" spans="1:5">
      <c r="A220" t="s">
        <v>217</v>
      </c>
      <c r="B220" t="s">
        <v>401</v>
      </c>
      <c r="C220" t="s">
        <v>107</v>
      </c>
      <c r="D220" t="s">
        <v>987</v>
      </c>
      <c r="E220" t="s">
        <v>218</v>
      </c>
    </row>
    <row r="221" spans="1:5">
      <c r="A221" t="s">
        <v>219</v>
      </c>
      <c r="B221" t="s">
        <v>401</v>
      </c>
      <c r="C221" t="s">
        <v>107</v>
      </c>
      <c r="D221" t="s">
        <v>987</v>
      </c>
      <c r="E221" t="s">
        <v>218</v>
      </c>
    </row>
    <row r="222" spans="1:5">
      <c r="A222" t="s">
        <v>220</v>
      </c>
      <c r="B222" t="s">
        <v>401</v>
      </c>
      <c r="C222" t="s">
        <v>107</v>
      </c>
      <c r="D222" t="s">
        <v>987</v>
      </c>
      <c r="E222" t="s">
        <v>218</v>
      </c>
    </row>
    <row r="223" spans="1:5">
      <c r="A223" t="s">
        <v>221</v>
      </c>
      <c r="B223" t="s">
        <v>401</v>
      </c>
      <c r="C223" t="s">
        <v>107</v>
      </c>
      <c r="D223" t="s">
        <v>987</v>
      </c>
      <c r="E223" t="s">
        <v>218</v>
      </c>
    </row>
    <row r="224" spans="1:5">
      <c r="A224" t="s">
        <v>222</v>
      </c>
      <c r="B224" t="s">
        <v>401</v>
      </c>
      <c r="C224" t="s">
        <v>107</v>
      </c>
      <c r="D224" t="s">
        <v>987</v>
      </c>
      <c r="E224" t="s">
        <v>218</v>
      </c>
    </row>
    <row r="225" spans="1:5">
      <c r="A225" t="s">
        <v>223</v>
      </c>
      <c r="B225" t="s">
        <v>401</v>
      </c>
      <c r="C225" t="s">
        <v>107</v>
      </c>
      <c r="D225" t="s">
        <v>987</v>
      </c>
      <c r="E225" t="s">
        <v>218</v>
      </c>
    </row>
    <row r="226" spans="1:5">
      <c r="A226" t="s">
        <v>224</v>
      </c>
      <c r="B226" t="s">
        <v>401</v>
      </c>
      <c r="C226" t="s">
        <v>184</v>
      </c>
      <c r="D226" t="s">
        <v>987</v>
      </c>
      <c r="E226" s="172" t="s">
        <v>225</v>
      </c>
    </row>
    <row r="227" spans="1:5">
      <c r="A227" t="s">
        <v>226</v>
      </c>
      <c r="B227" t="s">
        <v>401</v>
      </c>
      <c r="C227" t="s">
        <v>184</v>
      </c>
      <c r="D227" t="s">
        <v>987</v>
      </c>
      <c r="E227" t="s">
        <v>225</v>
      </c>
    </row>
    <row r="228" spans="1:5">
      <c r="A228" t="s">
        <v>227</v>
      </c>
      <c r="B228" t="s">
        <v>401</v>
      </c>
      <c r="C228" t="s">
        <v>184</v>
      </c>
      <c r="D228" t="s">
        <v>987</v>
      </c>
      <c r="E228" t="s">
        <v>225</v>
      </c>
    </row>
    <row r="229" spans="1:5">
      <c r="A229" t="s">
        <v>228</v>
      </c>
      <c r="B229" t="s">
        <v>401</v>
      </c>
      <c r="C229" s="172" t="s">
        <v>184</v>
      </c>
      <c r="D229" t="s">
        <v>987</v>
      </c>
      <c r="E229" t="s">
        <v>225</v>
      </c>
    </row>
    <row r="230" spans="1:5">
      <c r="A230" t="s">
        <v>229</v>
      </c>
      <c r="B230" t="s">
        <v>401</v>
      </c>
      <c r="C230" t="s">
        <v>1610</v>
      </c>
      <c r="D230" t="s">
        <v>987</v>
      </c>
      <c r="E230" t="s">
        <v>2068</v>
      </c>
    </row>
    <row r="231" spans="1:5">
      <c r="A231" t="s">
        <v>230</v>
      </c>
      <c r="B231" t="s">
        <v>401</v>
      </c>
      <c r="C231" t="s">
        <v>1610</v>
      </c>
      <c r="D231" t="s">
        <v>987</v>
      </c>
      <c r="E231" t="s">
        <v>2068</v>
      </c>
    </row>
    <row r="232" spans="1:5">
      <c r="A232" t="s">
        <v>1150</v>
      </c>
      <c r="B232" t="s">
        <v>401</v>
      </c>
      <c r="C232" t="s">
        <v>1610</v>
      </c>
      <c r="D232" t="s">
        <v>987</v>
      </c>
      <c r="E232" t="s">
        <v>2068</v>
      </c>
    </row>
    <row r="233" spans="1:5">
      <c r="A233" t="s">
        <v>1151</v>
      </c>
      <c r="B233" t="s">
        <v>401</v>
      </c>
      <c r="C233" t="s">
        <v>1610</v>
      </c>
      <c r="D233" t="s">
        <v>987</v>
      </c>
      <c r="E233" t="s">
        <v>2068</v>
      </c>
    </row>
    <row r="234" spans="1:5">
      <c r="A234" t="s">
        <v>1152</v>
      </c>
      <c r="B234" t="s">
        <v>401</v>
      </c>
      <c r="C234" t="s">
        <v>1610</v>
      </c>
      <c r="D234" t="s">
        <v>987</v>
      </c>
      <c r="E234" t="s">
        <v>2068</v>
      </c>
    </row>
    <row r="235" spans="1:5">
      <c r="A235" t="s">
        <v>1153</v>
      </c>
      <c r="B235" t="s">
        <v>401</v>
      </c>
      <c r="C235" t="s">
        <v>1611</v>
      </c>
      <c r="D235" t="s">
        <v>987</v>
      </c>
      <c r="E235" t="s">
        <v>1154</v>
      </c>
    </row>
    <row r="236" spans="1:5">
      <c r="A236" t="s">
        <v>1155</v>
      </c>
      <c r="B236" t="s">
        <v>401</v>
      </c>
      <c r="C236" t="s">
        <v>1611</v>
      </c>
      <c r="D236" t="s">
        <v>987</v>
      </c>
      <c r="E236" t="s">
        <v>1154</v>
      </c>
    </row>
    <row r="237" spans="1:5">
      <c r="A237" t="s">
        <v>1156</v>
      </c>
      <c r="B237" t="s">
        <v>401</v>
      </c>
      <c r="C237" t="s">
        <v>1611</v>
      </c>
      <c r="D237" t="s">
        <v>987</v>
      </c>
      <c r="E237" t="s">
        <v>1154</v>
      </c>
    </row>
    <row r="238" spans="1:5">
      <c r="A238" t="s">
        <v>1157</v>
      </c>
      <c r="B238" t="s">
        <v>401</v>
      </c>
      <c r="C238" t="s">
        <v>1611</v>
      </c>
      <c r="D238" t="s">
        <v>987</v>
      </c>
      <c r="E238" t="s">
        <v>1154</v>
      </c>
    </row>
    <row r="239" spans="1:5">
      <c r="A239" t="s">
        <v>1158</v>
      </c>
      <c r="B239" t="s">
        <v>401</v>
      </c>
      <c r="C239" t="s">
        <v>1611</v>
      </c>
      <c r="D239" t="s">
        <v>987</v>
      </c>
      <c r="E239" t="s">
        <v>1154</v>
      </c>
    </row>
    <row r="240" spans="1:5">
      <c r="A240" t="s">
        <v>1159</v>
      </c>
      <c r="B240" t="s">
        <v>401</v>
      </c>
      <c r="C240" t="s">
        <v>1612</v>
      </c>
      <c r="D240" t="s">
        <v>987</v>
      </c>
      <c r="E240" t="s">
        <v>1160</v>
      </c>
    </row>
    <row r="241" spans="1:5">
      <c r="A241" t="s">
        <v>1161</v>
      </c>
      <c r="B241" t="s">
        <v>401</v>
      </c>
      <c r="C241" t="s">
        <v>1612</v>
      </c>
      <c r="D241" t="s">
        <v>987</v>
      </c>
      <c r="E241" t="s">
        <v>1160</v>
      </c>
    </row>
    <row r="242" spans="1:5">
      <c r="A242" t="s">
        <v>1162</v>
      </c>
      <c r="B242" t="s">
        <v>401</v>
      </c>
      <c r="C242" t="s">
        <v>1612</v>
      </c>
      <c r="D242" t="s">
        <v>987</v>
      </c>
      <c r="E242" t="s">
        <v>1160</v>
      </c>
    </row>
    <row r="243" spans="1:5">
      <c r="A243" t="s">
        <v>1163</v>
      </c>
      <c r="B243" t="s">
        <v>401</v>
      </c>
      <c r="C243" t="s">
        <v>1612</v>
      </c>
      <c r="D243" t="s">
        <v>987</v>
      </c>
      <c r="E243" t="s">
        <v>1160</v>
      </c>
    </row>
    <row r="244" spans="1:5">
      <c r="A244" t="s">
        <v>1164</v>
      </c>
      <c r="B244" t="s">
        <v>401</v>
      </c>
      <c r="C244" t="s">
        <v>1612</v>
      </c>
      <c r="D244" t="s">
        <v>987</v>
      </c>
      <c r="E244" t="s">
        <v>1160</v>
      </c>
    </row>
    <row r="245" spans="1:5">
      <c r="A245" t="s">
        <v>1165</v>
      </c>
      <c r="B245" t="s">
        <v>401</v>
      </c>
      <c r="C245" t="s">
        <v>1923</v>
      </c>
      <c r="D245" t="s">
        <v>332</v>
      </c>
      <c r="E245" t="s">
        <v>1166</v>
      </c>
    </row>
    <row r="246" spans="1:5">
      <c r="A246" t="s">
        <v>1167</v>
      </c>
      <c r="B246" t="s">
        <v>401</v>
      </c>
      <c r="C246" t="s">
        <v>1923</v>
      </c>
      <c r="D246" t="s">
        <v>332</v>
      </c>
      <c r="E246" t="s">
        <v>1166</v>
      </c>
    </row>
    <row r="247" spans="1:5">
      <c r="A247" t="s">
        <v>1168</v>
      </c>
      <c r="B247" t="s">
        <v>401</v>
      </c>
      <c r="C247" t="s">
        <v>1923</v>
      </c>
      <c r="D247" t="s">
        <v>332</v>
      </c>
      <c r="E247" t="s">
        <v>1166</v>
      </c>
    </row>
    <row r="248" spans="1:5">
      <c r="A248" t="s">
        <v>1169</v>
      </c>
      <c r="B248" t="s">
        <v>401</v>
      </c>
      <c r="C248" t="s">
        <v>1923</v>
      </c>
      <c r="D248" t="s">
        <v>332</v>
      </c>
      <c r="E248" t="s">
        <v>1166</v>
      </c>
    </row>
    <row r="249" spans="1:5">
      <c r="A249" t="s">
        <v>1170</v>
      </c>
      <c r="B249" t="s">
        <v>401</v>
      </c>
      <c r="C249" t="s">
        <v>1923</v>
      </c>
      <c r="D249" t="s">
        <v>332</v>
      </c>
      <c r="E249" t="s">
        <v>1166</v>
      </c>
    </row>
    <row r="250" spans="1:5">
      <c r="A250" t="s">
        <v>1171</v>
      </c>
      <c r="B250" t="s">
        <v>401</v>
      </c>
      <c r="C250" t="s">
        <v>1172</v>
      </c>
      <c r="D250" t="s">
        <v>332</v>
      </c>
      <c r="E250" t="s">
        <v>1173</v>
      </c>
    </row>
    <row r="251" spans="1:5">
      <c r="A251" t="s">
        <v>1174</v>
      </c>
      <c r="B251" t="s">
        <v>401</v>
      </c>
      <c r="C251" t="s">
        <v>1172</v>
      </c>
      <c r="D251" t="s">
        <v>332</v>
      </c>
      <c r="E251" t="s">
        <v>1173</v>
      </c>
    </row>
    <row r="252" spans="1:5">
      <c r="A252" t="s">
        <v>1430</v>
      </c>
      <c r="B252" t="s">
        <v>401</v>
      </c>
      <c r="C252" t="s">
        <v>1172</v>
      </c>
      <c r="D252" t="s">
        <v>332</v>
      </c>
      <c r="E252" t="s">
        <v>1173</v>
      </c>
    </row>
    <row r="253" spans="1:5">
      <c r="A253" t="s">
        <v>1431</v>
      </c>
      <c r="B253" t="s">
        <v>401</v>
      </c>
      <c r="C253" t="s">
        <v>1172</v>
      </c>
      <c r="D253" t="s">
        <v>332</v>
      </c>
      <c r="E253" t="s">
        <v>1173</v>
      </c>
    </row>
    <row r="254" spans="1:5">
      <c r="A254" t="s">
        <v>1432</v>
      </c>
      <c r="B254" t="s">
        <v>401</v>
      </c>
      <c r="C254" t="s">
        <v>1172</v>
      </c>
      <c r="D254" t="s">
        <v>332</v>
      </c>
      <c r="E254" t="s">
        <v>1173</v>
      </c>
    </row>
    <row r="255" spans="1:5">
      <c r="A255" t="s">
        <v>1433</v>
      </c>
      <c r="B255" t="s">
        <v>401</v>
      </c>
      <c r="C255" t="s">
        <v>1077</v>
      </c>
      <c r="D255" t="s">
        <v>1623</v>
      </c>
      <c r="E255" t="s">
        <v>359</v>
      </c>
    </row>
    <row r="256" spans="1:5">
      <c r="A256" t="s">
        <v>1434</v>
      </c>
      <c r="B256" t="s">
        <v>401</v>
      </c>
      <c r="C256" t="s">
        <v>1077</v>
      </c>
      <c r="D256" t="s">
        <v>1623</v>
      </c>
      <c r="E256" t="s">
        <v>359</v>
      </c>
    </row>
    <row r="257" spans="1:5">
      <c r="A257" t="s">
        <v>1435</v>
      </c>
      <c r="B257" t="s">
        <v>401</v>
      </c>
      <c r="C257" t="s">
        <v>1077</v>
      </c>
      <c r="D257" t="s">
        <v>1623</v>
      </c>
      <c r="E257" t="s">
        <v>359</v>
      </c>
    </row>
    <row r="258" spans="1:5">
      <c r="A258" t="s">
        <v>357</v>
      </c>
      <c r="B258" t="s">
        <v>401</v>
      </c>
      <c r="C258" t="s">
        <v>1077</v>
      </c>
      <c r="D258" t="s">
        <v>1623</v>
      </c>
      <c r="E258" t="s">
        <v>359</v>
      </c>
    </row>
    <row r="259" spans="1:5">
      <c r="A259" t="s">
        <v>358</v>
      </c>
      <c r="B259" t="s">
        <v>401</v>
      </c>
      <c r="C259" t="s">
        <v>1077</v>
      </c>
      <c r="D259" t="s">
        <v>1623</v>
      </c>
      <c r="E259" t="s">
        <v>359</v>
      </c>
    </row>
    <row r="260" spans="1:5">
      <c r="A260" t="s">
        <v>360</v>
      </c>
      <c r="B260" t="s">
        <v>401</v>
      </c>
      <c r="C260" t="s">
        <v>1078</v>
      </c>
      <c r="D260" t="s">
        <v>1623</v>
      </c>
      <c r="E260" t="s">
        <v>361</v>
      </c>
    </row>
    <row r="261" spans="1:5">
      <c r="A261" t="s">
        <v>362</v>
      </c>
      <c r="B261" t="s">
        <v>401</v>
      </c>
      <c r="C261" t="s">
        <v>1078</v>
      </c>
      <c r="D261" t="s">
        <v>1623</v>
      </c>
      <c r="E261" t="s">
        <v>361</v>
      </c>
    </row>
    <row r="262" spans="1:5">
      <c r="A262" t="s">
        <v>363</v>
      </c>
      <c r="B262" t="s">
        <v>401</v>
      </c>
      <c r="C262" t="s">
        <v>1078</v>
      </c>
      <c r="D262" t="s">
        <v>1623</v>
      </c>
      <c r="E262" t="s">
        <v>361</v>
      </c>
    </row>
    <row r="263" spans="1:5">
      <c r="A263" t="s">
        <v>364</v>
      </c>
      <c r="B263" t="s">
        <v>401</v>
      </c>
      <c r="C263" t="s">
        <v>1078</v>
      </c>
      <c r="D263" t="s">
        <v>1623</v>
      </c>
      <c r="E263" t="s">
        <v>361</v>
      </c>
    </row>
    <row r="264" spans="1:5">
      <c r="A264" t="s">
        <v>365</v>
      </c>
      <c r="B264" t="s">
        <v>401</v>
      </c>
      <c r="C264" t="s">
        <v>1078</v>
      </c>
      <c r="D264" t="s">
        <v>1623</v>
      </c>
      <c r="E264" t="s">
        <v>361</v>
      </c>
    </row>
    <row r="265" spans="1:5">
      <c r="A265" t="s">
        <v>366</v>
      </c>
      <c r="B265" t="s">
        <v>401</v>
      </c>
      <c r="C265" t="s">
        <v>3</v>
      </c>
      <c r="D265" t="s">
        <v>1623</v>
      </c>
      <c r="E265" t="s">
        <v>367</v>
      </c>
    </row>
    <row r="266" spans="1:5">
      <c r="A266" t="s">
        <v>368</v>
      </c>
      <c r="B266" t="s">
        <v>401</v>
      </c>
      <c r="C266" t="s">
        <v>3</v>
      </c>
      <c r="D266" t="s">
        <v>1623</v>
      </c>
      <c r="E266" t="s">
        <v>367</v>
      </c>
    </row>
    <row r="267" spans="1:5">
      <c r="A267" t="s">
        <v>369</v>
      </c>
      <c r="B267" t="s">
        <v>401</v>
      </c>
      <c r="C267" t="s">
        <v>3</v>
      </c>
      <c r="D267" t="s">
        <v>1623</v>
      </c>
      <c r="E267" t="s">
        <v>367</v>
      </c>
    </row>
    <row r="268" spans="1:5">
      <c r="A268" t="s">
        <v>370</v>
      </c>
      <c r="B268" t="s">
        <v>401</v>
      </c>
      <c r="C268" t="s">
        <v>3</v>
      </c>
      <c r="D268" t="s">
        <v>1623</v>
      </c>
      <c r="E268" t="s">
        <v>367</v>
      </c>
    </row>
    <row r="269" spans="1:5">
      <c r="A269" t="s">
        <v>371</v>
      </c>
      <c r="B269" t="s">
        <v>401</v>
      </c>
      <c r="C269" t="s">
        <v>3</v>
      </c>
      <c r="D269" t="s">
        <v>1623</v>
      </c>
      <c r="E269" t="s">
        <v>367</v>
      </c>
    </row>
    <row r="270" spans="1:5">
      <c r="A270" t="s">
        <v>372</v>
      </c>
      <c r="B270" t="s">
        <v>401</v>
      </c>
      <c r="C270" t="s">
        <v>1172</v>
      </c>
      <c r="D270" t="s">
        <v>1713</v>
      </c>
      <c r="E270" t="s">
        <v>2065</v>
      </c>
    </row>
    <row r="271" spans="1:5">
      <c r="A271" t="s">
        <v>373</v>
      </c>
      <c r="B271" t="s">
        <v>401</v>
      </c>
      <c r="C271" t="s">
        <v>1172</v>
      </c>
      <c r="D271" t="s">
        <v>1713</v>
      </c>
      <c r="E271" t="s">
        <v>2065</v>
      </c>
    </row>
    <row r="272" spans="1:5">
      <c r="A272" t="s">
        <v>374</v>
      </c>
      <c r="B272" t="s">
        <v>401</v>
      </c>
      <c r="C272" t="s">
        <v>1172</v>
      </c>
      <c r="D272" t="s">
        <v>1713</v>
      </c>
      <c r="E272" t="s">
        <v>2065</v>
      </c>
    </row>
    <row r="273" spans="1:5">
      <c r="A273" t="s">
        <v>375</v>
      </c>
      <c r="B273" t="s">
        <v>401</v>
      </c>
      <c r="C273" t="s">
        <v>1172</v>
      </c>
      <c r="D273" t="s">
        <v>1713</v>
      </c>
      <c r="E273" t="s">
        <v>2065</v>
      </c>
    </row>
    <row r="274" spans="1:5">
      <c r="A274" t="s">
        <v>376</v>
      </c>
      <c r="B274" t="s">
        <v>401</v>
      </c>
      <c r="C274" t="s">
        <v>1172</v>
      </c>
      <c r="D274" t="s">
        <v>1713</v>
      </c>
      <c r="E274" t="s">
        <v>2065</v>
      </c>
    </row>
    <row r="275" spans="1:5">
      <c r="A275" s="172" t="s">
        <v>19</v>
      </c>
      <c r="B275" t="s">
        <v>401</v>
      </c>
      <c r="C275" s="172" t="s">
        <v>184</v>
      </c>
      <c r="D275" t="s">
        <v>987</v>
      </c>
      <c r="E275" s="172" t="s">
        <v>225</v>
      </c>
    </row>
    <row r="276" spans="1:5">
      <c r="A276" t="s">
        <v>1447</v>
      </c>
      <c r="B276" t="s">
        <v>985</v>
      </c>
      <c r="C276" t="s">
        <v>1448</v>
      </c>
      <c r="D276" t="s">
        <v>332</v>
      </c>
      <c r="E276" t="s">
        <v>1449</v>
      </c>
    </row>
    <row r="277" spans="1:5">
      <c r="A277" t="s">
        <v>1450</v>
      </c>
      <c r="B277" t="s">
        <v>985</v>
      </c>
      <c r="C277" t="s">
        <v>1448</v>
      </c>
      <c r="D277" t="s">
        <v>1713</v>
      </c>
      <c r="E277" t="s">
        <v>1175</v>
      </c>
    </row>
    <row r="278" spans="1:5">
      <c r="A278" t="s">
        <v>2106</v>
      </c>
      <c r="B278" t="s">
        <v>1762</v>
      </c>
      <c r="C278" t="s">
        <v>1409</v>
      </c>
      <c r="D278" t="s">
        <v>332</v>
      </c>
      <c r="E278" t="s">
        <v>2107</v>
      </c>
    </row>
    <row r="279" spans="1:5">
      <c r="A279" t="s">
        <v>1893</v>
      </c>
      <c r="B279" t="s">
        <v>1894</v>
      </c>
      <c r="C279" t="s">
        <v>1895</v>
      </c>
      <c r="D279" t="s">
        <v>987</v>
      </c>
      <c r="E279" t="s">
        <v>1896</v>
      </c>
    </row>
    <row r="280" spans="1:5">
      <c r="A280" t="s">
        <v>1897</v>
      </c>
      <c r="B280" t="s">
        <v>1894</v>
      </c>
      <c r="C280" t="s">
        <v>1898</v>
      </c>
      <c r="D280" t="s">
        <v>987</v>
      </c>
      <c r="E280" t="s">
        <v>1899</v>
      </c>
    </row>
    <row r="281" spans="1:5">
      <c r="A281" t="s">
        <v>1900</v>
      </c>
      <c r="B281" t="s">
        <v>1894</v>
      </c>
      <c r="C281" t="s">
        <v>1901</v>
      </c>
      <c r="D281" t="s">
        <v>987</v>
      </c>
      <c r="E281" t="s">
        <v>1902</v>
      </c>
    </row>
    <row r="282" spans="1:5">
      <c r="A282" t="s">
        <v>1903</v>
      </c>
      <c r="B282" t="s">
        <v>1894</v>
      </c>
      <c r="C282" t="s">
        <v>1904</v>
      </c>
      <c r="D282" t="s">
        <v>987</v>
      </c>
      <c r="E282" t="s">
        <v>1905</v>
      </c>
    </row>
    <row r="283" spans="1:5">
      <c r="A283" t="s">
        <v>1906</v>
      </c>
      <c r="B283" t="s">
        <v>1894</v>
      </c>
      <c r="C283" t="s">
        <v>1907</v>
      </c>
      <c r="D283" t="s">
        <v>987</v>
      </c>
      <c r="E283" t="s">
        <v>1908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1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"/>
  <sheetViews>
    <sheetView showGridLines="0" tabSelected="1" topLeftCell="D1" workbookViewId="0">
      <selection sqref="A1:C1048576"/>
    </sheetView>
  </sheetViews>
  <sheetFormatPr defaultRowHeight="15"/>
  <cols>
    <col min="1" max="3" width="9.140625" hidden="1" customWidth="1"/>
    <col min="5" max="5" width="111.7109375" customWidth="1"/>
  </cols>
  <sheetData>
    <row r="1" spans="1:8" ht="27.95" customHeight="1">
      <c r="A1" s="9" t="s">
        <v>1255</v>
      </c>
      <c r="D1" s="225" t="s">
        <v>1706</v>
      </c>
      <c r="E1" s="225"/>
      <c r="F1" s="225"/>
      <c r="G1" s="225"/>
      <c r="H1" s="225"/>
    </row>
    <row r="5" spans="1:8">
      <c r="E5" s="44" t="s">
        <v>1761</v>
      </c>
      <c r="G5" s="45" t="s">
        <v>1257</v>
      </c>
    </row>
    <row r="6" spans="1:8">
      <c r="E6" s="44" t="s">
        <v>2176</v>
      </c>
      <c r="G6" s="46"/>
      <c r="H6" s="47" t="s">
        <v>1260</v>
      </c>
    </row>
    <row r="7" spans="1:8">
      <c r="E7" s="44" t="s">
        <v>2177</v>
      </c>
      <c r="G7" s="48"/>
      <c r="H7" s="47" t="s">
        <v>1261</v>
      </c>
    </row>
    <row r="8" spans="1:8">
      <c r="E8" s="44" t="s">
        <v>2178</v>
      </c>
      <c r="G8" s="49"/>
      <c r="H8" s="47" t="s">
        <v>1262</v>
      </c>
    </row>
    <row r="9" spans="1:8">
      <c r="E9" s="44" t="s">
        <v>2179</v>
      </c>
      <c r="G9" s="50"/>
      <c r="H9" s="47" t="s">
        <v>1263</v>
      </c>
    </row>
    <row r="10" spans="1:8">
      <c r="E10" s="44" t="s">
        <v>2180</v>
      </c>
      <c r="G10" s="51"/>
      <c r="H10" s="47" t="s">
        <v>1264</v>
      </c>
    </row>
    <row r="11" spans="1:8">
      <c r="E11" s="175" t="s">
        <v>2196</v>
      </c>
      <c r="G11" s="52"/>
      <c r="H11" s="47" t="s">
        <v>1265</v>
      </c>
    </row>
    <row r="12" spans="1:8">
      <c r="E12" s="175" t="s">
        <v>2197</v>
      </c>
      <c r="G12" s="53"/>
      <c r="H12" s="47" t="s">
        <v>1266</v>
      </c>
    </row>
    <row r="13" spans="1:8">
      <c r="E13" s="175" t="s">
        <v>2198</v>
      </c>
    </row>
    <row r="14" spans="1:8">
      <c r="E14" s="175" t="s">
        <v>2199</v>
      </c>
    </row>
    <row r="15" spans="1:8">
      <c r="E15" s="175" t="s">
        <v>2200</v>
      </c>
    </row>
    <row r="16" spans="1:8">
      <c r="E16" s="208" t="s">
        <v>2357</v>
      </c>
    </row>
    <row r="17" spans="5:5">
      <c r="E17" s="208" t="s">
        <v>2358</v>
      </c>
    </row>
    <row r="18" spans="5:5">
      <c r="E18" s="208" t="s">
        <v>2359</v>
      </c>
    </row>
    <row r="19" spans="5:5">
      <c r="E19" s="208" t="s">
        <v>2360</v>
      </c>
    </row>
    <row r="20" spans="5:5">
      <c r="E20" s="208" t="s">
        <v>2361</v>
      </c>
    </row>
    <row r="21" spans="5:5" s="193" customFormat="1">
      <c r="E21" s="208" t="s">
        <v>2204</v>
      </c>
    </row>
    <row r="22" spans="5:5">
      <c r="E22" s="44" t="s">
        <v>748</v>
      </c>
    </row>
  </sheetData>
  <mergeCells count="1">
    <mergeCell ref="D1:H1"/>
  </mergeCells>
  <phoneticPr fontId="10" type="noConversion"/>
  <hyperlinks>
    <hyperlink ref="E5" location="'General Information'!A1" display="General Information"/>
    <hyperlink ref="E6" location="'Portfolio Analysis'!A1" display="Section-1 : Portfolio Analysis"/>
    <hyperlink ref="E7" location="'Classification of Risk Assets'!A1" display="Section-2: Classification of Risk Assets"/>
    <hyperlink ref="E8" location="'Change in AQ profile I'!A1" display="Section-3: Change in Asset Quality Profile in the Quarter – I"/>
    <hyperlink ref="E9" location="'Change in AQ profile II'!A1" display="Section-3: Change in Asset Quality Profile in the Quarter – II"/>
    <hyperlink ref="E10" location="'Restructured Advances'!A1" display="Section-4: Restructured Advances"/>
    <hyperlink ref="E11" location="'Top Impaired Credits'!A1" display="Section-5: Impaired Credits"/>
    <hyperlink ref="E12" location="'Shifting of Investments'!A1" display="Section-6: Shifting of Investments"/>
    <hyperlink ref="E13" location="QualitiesOfSecPortfolio!A1" display="Section-7: Qualities of Securities Portfolio"/>
    <hyperlink ref="E14" location="SecPortfolio!A1" display="Section-8: Securities Portfolio"/>
    <hyperlink ref="E15" location="'Export Credit'!A1" display="Section-9: Export Credit"/>
    <hyperlink ref="E16" location="SectoralCredit!A1" display="Section-10: Sectoral Credit"/>
    <hyperlink ref="E17" location="IndustryBreakup!A1" display="Section-11: Industry Breakup"/>
    <hyperlink ref="E18" location="OtherdetailsofNonSLRSec!A1" display="Section-12: Other Details of Non-SLR Securities"/>
    <hyperlink ref="E19" location="ExposureMFIsSHGs!A1" display="Sector-13: Exposure to MFIs and SHGs"/>
    <hyperlink ref="E20" location="'Country Risk'!A1" display="Sector-14: Country Risk"/>
    <hyperlink ref="E22" location="Signatories!A1" display="Signatories"/>
    <hyperlink ref="E21" location="'Sensitive Sector'!A1" display="Section-15: Sensitive Sector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K27"/>
  <sheetViews>
    <sheetView showGridLines="0" showZeros="0" topLeftCell="D1" workbookViewId="0">
      <selection sqref="A1:C1048576"/>
    </sheetView>
  </sheetViews>
  <sheetFormatPr defaultRowHeight="15"/>
  <cols>
    <col min="1" max="1" width="0.42578125" hidden="1" customWidth="1"/>
    <col min="2" max="2" width="3.140625" hidden="1" customWidth="1"/>
    <col min="3" max="3" width="7.42578125" hidden="1" customWidth="1"/>
    <col min="4" max="4" width="27.28515625" customWidth="1"/>
    <col min="5" max="5" width="38.5703125" customWidth="1"/>
  </cols>
  <sheetData>
    <row r="1" spans="1:11" ht="27.95" customHeight="1">
      <c r="A1" s="9" t="s">
        <v>115</v>
      </c>
      <c r="D1" s="225" t="s">
        <v>1761</v>
      </c>
      <c r="E1" s="225"/>
      <c r="F1" s="225"/>
      <c r="G1" s="225"/>
      <c r="H1" s="225"/>
      <c r="I1" s="225"/>
      <c r="J1" s="225"/>
      <c r="K1" s="225"/>
    </row>
    <row r="4" spans="1:11">
      <c r="E4" s="44" t="s">
        <v>1256</v>
      </c>
    </row>
    <row r="5" spans="1:11" hidden="1">
      <c r="A5" s="222"/>
      <c r="B5" s="222"/>
      <c r="C5" s="222" t="s">
        <v>818</v>
      </c>
      <c r="D5" s="222"/>
      <c r="E5" s="222"/>
      <c r="F5" s="222"/>
      <c r="G5" s="222"/>
    </row>
    <row r="6" spans="1:11" hidden="1">
      <c r="A6" s="222"/>
      <c r="B6" s="222"/>
      <c r="C6" s="222"/>
      <c r="D6" s="222"/>
      <c r="E6" s="222"/>
      <c r="F6" s="222"/>
      <c r="G6" s="222"/>
    </row>
    <row r="7" spans="1:11" hidden="1">
      <c r="A7" s="222"/>
      <c r="B7" s="222"/>
      <c r="C7" s="222"/>
      <c r="D7" s="222"/>
      <c r="E7" s="222"/>
      <c r="F7" s="222"/>
      <c r="G7" s="222"/>
    </row>
    <row r="8" spans="1:11" hidden="1">
      <c r="A8" s="222"/>
      <c r="B8" s="222"/>
      <c r="C8" s="222" t="s">
        <v>242</v>
      </c>
      <c r="D8" s="222" t="s">
        <v>819</v>
      </c>
      <c r="E8" s="222"/>
      <c r="F8" s="222" t="s">
        <v>241</v>
      </c>
      <c r="G8" s="222" t="s">
        <v>243</v>
      </c>
    </row>
    <row r="9" spans="1:11">
      <c r="A9" s="222"/>
      <c r="B9" s="222"/>
      <c r="C9" s="222" t="s">
        <v>241</v>
      </c>
      <c r="G9" s="222"/>
    </row>
    <row r="10" spans="1:11" s="150" customFormat="1">
      <c r="A10" s="222" t="s">
        <v>2183</v>
      </c>
      <c r="B10" s="222"/>
      <c r="C10" s="222"/>
      <c r="D10" s="155" t="s">
        <v>2184</v>
      </c>
      <c r="E10" s="159" t="s">
        <v>2363</v>
      </c>
      <c r="F10" s="156"/>
      <c r="G10" s="177"/>
      <c r="H10" s="154"/>
      <c r="I10" s="154"/>
      <c r="J10" s="154"/>
      <c r="K10" s="154"/>
    </row>
    <row r="11" spans="1:11" s="154" customFormat="1">
      <c r="A11" s="222" t="s">
        <v>2185</v>
      </c>
      <c r="B11" s="222"/>
      <c r="C11" s="222"/>
      <c r="D11" s="158" t="s">
        <v>2186</v>
      </c>
      <c r="E11" s="159" t="s">
        <v>2364</v>
      </c>
      <c r="F11" s="160"/>
      <c r="G11" s="177"/>
      <c r="H11" s="157"/>
      <c r="I11" s="157"/>
      <c r="J11" s="157"/>
      <c r="K11" s="157"/>
    </row>
    <row r="12" spans="1:11" ht="44.25" customHeight="1">
      <c r="A12" s="222" t="s">
        <v>828</v>
      </c>
      <c r="B12" s="222"/>
      <c r="C12" s="222"/>
      <c r="D12" s="43" t="s">
        <v>823</v>
      </c>
      <c r="E12" s="59">
        <f>StartUp!D17</f>
        <v>0</v>
      </c>
      <c r="G12" s="222"/>
    </row>
    <row r="13" spans="1:11">
      <c r="A13" s="222" t="s">
        <v>829</v>
      </c>
      <c r="B13" s="222"/>
      <c r="C13" s="222"/>
      <c r="D13" s="43" t="s">
        <v>824</v>
      </c>
      <c r="E13" s="184">
        <f>StartUp!D16</f>
        <v>0</v>
      </c>
      <c r="G13" s="222"/>
    </row>
    <row r="14" spans="1:11" ht="57" customHeight="1">
      <c r="A14" s="222" t="s">
        <v>255</v>
      </c>
      <c r="B14" s="222"/>
      <c r="C14" s="222"/>
      <c r="D14" s="43" t="s">
        <v>456</v>
      </c>
      <c r="E14" s="59">
        <f>StartUp!D26</f>
        <v>0</v>
      </c>
      <c r="G14" s="222"/>
    </row>
    <row r="15" spans="1:11">
      <c r="A15" s="222" t="s">
        <v>835</v>
      </c>
      <c r="B15" s="222"/>
      <c r="C15" s="222"/>
      <c r="D15" s="43" t="s">
        <v>825</v>
      </c>
      <c r="E15" s="98">
        <f>StartUp!D9</f>
        <v>0</v>
      </c>
      <c r="G15" s="222"/>
    </row>
    <row r="16" spans="1:11" s="157" customFormat="1">
      <c r="A16" s="222" t="s">
        <v>2187</v>
      </c>
      <c r="B16" s="222"/>
      <c r="C16" s="222"/>
      <c r="D16" s="174" t="s">
        <v>2188</v>
      </c>
      <c r="E16" s="163" t="str">
        <f>StartUp!D22</f>
        <v>Quarterly</v>
      </c>
      <c r="F16" s="162"/>
      <c r="G16" s="177"/>
      <c r="H16" s="161"/>
      <c r="I16" s="161"/>
      <c r="J16" s="161"/>
      <c r="K16" s="161"/>
    </row>
    <row r="17" spans="1:8">
      <c r="A17" s="222" t="s">
        <v>830</v>
      </c>
      <c r="B17" s="222"/>
      <c r="C17" s="222"/>
      <c r="D17" s="43" t="s">
        <v>820</v>
      </c>
      <c r="E17" s="94"/>
      <c r="G17" s="222"/>
    </row>
    <row r="18" spans="1:8">
      <c r="A18" s="222" t="s">
        <v>834</v>
      </c>
      <c r="B18" s="222"/>
      <c r="C18" s="222"/>
      <c r="D18" s="43" t="s">
        <v>821</v>
      </c>
      <c r="E18" s="187"/>
      <c r="G18" s="222"/>
    </row>
    <row r="19" spans="1:8" s="161" customFormat="1">
      <c r="A19" s="167" t="s">
        <v>2189</v>
      </c>
      <c r="B19" s="177"/>
      <c r="C19" s="177"/>
      <c r="D19" s="165" t="s">
        <v>2190</v>
      </c>
      <c r="E19" s="168"/>
      <c r="F19" s="166"/>
      <c r="G19" s="177"/>
      <c r="H19" s="164"/>
    </row>
    <row r="20" spans="1:8">
      <c r="A20" s="222" t="s">
        <v>831</v>
      </c>
      <c r="B20" s="222"/>
      <c r="C20" s="222"/>
      <c r="D20" s="43" t="s">
        <v>822</v>
      </c>
      <c r="E20" s="41"/>
      <c r="G20" s="222"/>
    </row>
    <row r="21" spans="1:8">
      <c r="A21" s="222" t="s">
        <v>832</v>
      </c>
      <c r="B21" s="222"/>
      <c r="C21" s="222"/>
      <c r="D21" s="43" t="s">
        <v>826</v>
      </c>
      <c r="E21" s="41"/>
      <c r="G21" s="222"/>
    </row>
    <row r="22" spans="1:8">
      <c r="A22" s="222" t="s">
        <v>833</v>
      </c>
      <c r="B22" s="222"/>
      <c r="C22" s="222"/>
      <c r="D22" s="43" t="s">
        <v>827</v>
      </c>
      <c r="E22" s="185"/>
      <c r="G22" s="222"/>
    </row>
    <row r="23" spans="1:8" s="164" customFormat="1">
      <c r="A23" s="222" t="s">
        <v>2191</v>
      </c>
      <c r="B23" s="222"/>
      <c r="C23" s="222"/>
      <c r="D23" s="182" t="s">
        <v>2192</v>
      </c>
      <c r="E23" s="179" t="str">
        <f>StartUp!C29</f>
        <v>V2.1</v>
      </c>
      <c r="F23" s="170"/>
      <c r="G23" s="177"/>
      <c r="H23" s="169"/>
    </row>
    <row r="24" spans="1:8" s="169" customFormat="1">
      <c r="A24" s="222" t="s">
        <v>2193</v>
      </c>
      <c r="B24" s="222"/>
      <c r="C24" s="222"/>
      <c r="D24" s="180" t="s">
        <v>2194</v>
      </c>
      <c r="E24" s="183" t="str">
        <f>StartUp!D8</f>
        <v>01-Jul-2015</v>
      </c>
      <c r="F24" s="178"/>
      <c r="G24" s="177"/>
      <c r="H24" s="172"/>
    </row>
    <row r="25" spans="1:8">
      <c r="A25" s="222"/>
      <c r="B25" s="222"/>
      <c r="C25" s="222"/>
      <c r="D25" s="226" t="s">
        <v>810</v>
      </c>
      <c r="E25" s="227"/>
      <c r="G25" s="222"/>
    </row>
    <row r="26" spans="1:8">
      <c r="A26" s="222"/>
      <c r="B26" s="222"/>
      <c r="C26" s="222" t="s">
        <v>241</v>
      </c>
      <c r="G26" s="222"/>
    </row>
    <row r="27" spans="1:8">
      <c r="A27" s="222"/>
      <c r="B27" s="222"/>
      <c r="C27" s="222" t="s">
        <v>244</v>
      </c>
      <c r="D27" s="222"/>
      <c r="E27" s="222"/>
      <c r="F27" s="222"/>
      <c r="G27" s="222" t="s">
        <v>245</v>
      </c>
    </row>
  </sheetData>
  <mergeCells count="2">
    <mergeCell ref="D25:E25"/>
    <mergeCell ref="D1:K1"/>
  </mergeCells>
  <phoneticPr fontId="10" type="noConversion"/>
  <dataValidations disablePrompts="1" count="4">
    <dataValidation allowBlank="1" showInputMessage="1" showErrorMessage="1" errorTitle="Input Error" error="Please enter a valid value from dropdown" sqref="E19"/>
    <dataValidation type="list" allowBlank="1" showInputMessage="1" showErrorMessage="1" errorTitle="Input Error" error="Please enter a valid value from dropdown" sqref="E20">
      <formula1>"Validated,Un-Validated"</formula1>
    </dataValidation>
    <dataValidation type="list" allowBlank="1" showInputMessage="1" showErrorMessage="1" errorTitle="Input Error" error="Please enter a valid value from dropdown" sqref="E21">
      <formula1>"Term lending institution(TLI),Refinancing institution(RFI)"</formula1>
    </dataValidation>
    <dataValidation allowBlank="1" showInputMessage="1" showErrorMessage="1" errorTitle="Input Error" error="Please enter a valid value from dropdown" sqref="E18"/>
  </dataValidations>
  <hyperlinks>
    <hyperlink ref="E4" location="Navigation!A1" display="Back To Navigation Page"/>
  </hyperlinks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L78"/>
  <sheetViews>
    <sheetView showGridLines="0" topLeftCell="D1" workbookViewId="0">
      <selection sqref="A1:C1048576"/>
    </sheetView>
  </sheetViews>
  <sheetFormatPr defaultRowHeight="15"/>
  <cols>
    <col min="1" max="3" width="12.5703125" hidden="1" customWidth="1"/>
    <col min="4" max="4" width="37" customWidth="1"/>
    <col min="5" max="10" width="28.7109375" customWidth="1"/>
  </cols>
  <sheetData>
    <row r="1" spans="1:11" ht="27.95" customHeight="1">
      <c r="A1" s="13" t="s">
        <v>836</v>
      </c>
      <c r="D1" s="225" t="s">
        <v>2176</v>
      </c>
      <c r="E1" s="225"/>
      <c r="F1" s="225"/>
      <c r="G1" s="225"/>
      <c r="H1" s="225"/>
      <c r="I1" s="225"/>
      <c r="J1" s="225"/>
      <c r="K1" s="225"/>
    </row>
    <row r="3" spans="1:11">
      <c r="E3" s="44" t="s">
        <v>1256</v>
      </c>
    </row>
    <row r="4" spans="1:11" hidden="1"/>
    <row r="5" spans="1:11" s="15" customFormat="1" hidden="1">
      <c r="A5" s="218"/>
      <c r="B5" s="218"/>
      <c r="C5" s="218" t="s">
        <v>837</v>
      </c>
      <c r="D5" s="218"/>
      <c r="E5" s="218"/>
      <c r="F5" s="218"/>
      <c r="G5" s="218"/>
      <c r="H5" s="218"/>
      <c r="I5" s="218"/>
      <c r="J5" s="218"/>
      <c r="K5" s="218"/>
    </row>
    <row r="6" spans="1:11" s="15" customFormat="1" hidden="1">
      <c r="A6" s="218"/>
      <c r="B6" s="218"/>
      <c r="C6" s="218"/>
      <c r="D6" s="218"/>
      <c r="E6" s="218" t="s">
        <v>1676</v>
      </c>
      <c r="F6" s="218" t="s">
        <v>1329</v>
      </c>
      <c r="G6" s="218" t="s">
        <v>851</v>
      </c>
      <c r="H6" s="218" t="s">
        <v>852</v>
      </c>
      <c r="I6" s="218" t="s">
        <v>746</v>
      </c>
      <c r="J6" s="218"/>
      <c r="K6" s="218"/>
    </row>
    <row r="7" spans="1:11" s="15" customFormat="1" hidden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s="15" customFormat="1" hidden="1">
      <c r="A8" s="218"/>
      <c r="B8" s="218"/>
      <c r="C8" s="218" t="s">
        <v>242</v>
      </c>
      <c r="D8" s="218" t="s">
        <v>819</v>
      </c>
      <c r="E8" s="218"/>
      <c r="F8" s="218"/>
      <c r="G8" s="218"/>
      <c r="H8" s="218"/>
      <c r="I8" s="218"/>
      <c r="J8" s="218" t="s">
        <v>241</v>
      </c>
      <c r="K8" s="218" t="s">
        <v>243</v>
      </c>
    </row>
    <row r="9" spans="1:11" s="16" customFormat="1" ht="30.75" customHeight="1">
      <c r="A9" s="135"/>
      <c r="B9" s="135"/>
      <c r="C9" s="135" t="s">
        <v>819</v>
      </c>
      <c r="D9" s="228" t="s">
        <v>839</v>
      </c>
      <c r="E9" s="229"/>
      <c r="F9" s="229"/>
      <c r="G9" s="229"/>
      <c r="H9" s="229"/>
      <c r="I9" s="125" t="s">
        <v>1991</v>
      </c>
      <c r="K9" s="135"/>
    </row>
    <row r="10" spans="1:11" s="15" customFormat="1" ht="30">
      <c r="A10" s="218"/>
      <c r="B10" s="218"/>
      <c r="C10" s="218" t="s">
        <v>819</v>
      </c>
      <c r="D10" s="22" t="s">
        <v>840</v>
      </c>
      <c r="E10" s="22" t="s">
        <v>838</v>
      </c>
      <c r="F10" s="22" t="s">
        <v>841</v>
      </c>
      <c r="G10" s="22" t="s">
        <v>842</v>
      </c>
      <c r="H10" s="22" t="s">
        <v>843</v>
      </c>
      <c r="I10" s="22" t="s">
        <v>844</v>
      </c>
      <c r="K10" s="218"/>
    </row>
    <row r="11" spans="1:11" s="15" customFormat="1" hidden="1">
      <c r="A11" s="218"/>
      <c r="B11" s="218"/>
      <c r="C11" s="218" t="s">
        <v>241</v>
      </c>
      <c r="K11" s="218"/>
    </row>
    <row r="12" spans="1:11" s="15" customFormat="1">
      <c r="A12" s="218"/>
      <c r="B12" s="218" t="s">
        <v>853</v>
      </c>
      <c r="C12" s="218"/>
      <c r="D12" s="12" t="s">
        <v>845</v>
      </c>
      <c r="E12" s="62">
        <f>E13+E14</f>
        <v>0</v>
      </c>
      <c r="F12" s="62">
        <f>F13+F14</f>
        <v>0</v>
      </c>
      <c r="G12" s="62">
        <f>G13+G14</f>
        <v>0</v>
      </c>
      <c r="H12" s="62">
        <f>H13+H14</f>
        <v>0</v>
      </c>
      <c r="I12" s="62">
        <f>SUM(E12:H12)</f>
        <v>0</v>
      </c>
      <c r="K12" s="218"/>
    </row>
    <row r="13" spans="1:11" s="15" customFormat="1">
      <c r="A13" s="218"/>
      <c r="B13" s="218" t="s">
        <v>854</v>
      </c>
      <c r="C13" s="218"/>
      <c r="D13" s="20" t="s">
        <v>846</v>
      </c>
      <c r="E13" s="61"/>
      <c r="F13" s="61"/>
      <c r="G13" s="61"/>
      <c r="H13" s="61"/>
      <c r="I13" s="62">
        <f t="shared" ref="I13:I19" si="0">SUM(E13:H13)</f>
        <v>0</v>
      </c>
      <c r="K13" s="218"/>
    </row>
    <row r="14" spans="1:11" s="15" customFormat="1" ht="30">
      <c r="A14" s="218"/>
      <c r="B14" s="218" t="s">
        <v>1576</v>
      </c>
      <c r="C14" s="218"/>
      <c r="D14" s="20" t="s">
        <v>1574</v>
      </c>
      <c r="E14" s="61"/>
      <c r="F14" s="61"/>
      <c r="G14" s="61"/>
      <c r="H14" s="61"/>
      <c r="I14" s="62">
        <f t="shared" si="0"/>
        <v>0</v>
      </c>
      <c r="K14" s="218"/>
    </row>
    <row r="15" spans="1:11" s="15" customFormat="1">
      <c r="A15" s="218"/>
      <c r="B15" s="218" t="s">
        <v>1671</v>
      </c>
      <c r="C15" s="218"/>
      <c r="D15" s="78" t="s">
        <v>2128</v>
      </c>
      <c r="E15" s="62">
        <f>E16+E17+E18</f>
        <v>0</v>
      </c>
      <c r="F15" s="62">
        <f>F16+F17+F18</f>
        <v>0</v>
      </c>
      <c r="G15" s="62">
        <f>G16+G17+G18</f>
        <v>0</v>
      </c>
      <c r="H15" s="62">
        <f>H16+H17+H18</f>
        <v>0</v>
      </c>
      <c r="I15" s="62">
        <f t="shared" si="0"/>
        <v>0</v>
      </c>
      <c r="K15" s="218"/>
    </row>
    <row r="16" spans="1:11" s="15" customFormat="1">
      <c r="A16" s="218"/>
      <c r="B16" s="218" t="s">
        <v>1672</v>
      </c>
      <c r="C16" s="218"/>
      <c r="D16" s="14" t="s">
        <v>847</v>
      </c>
      <c r="E16" s="61"/>
      <c r="F16" s="61"/>
      <c r="G16" s="61"/>
      <c r="H16" s="61"/>
      <c r="I16" s="62">
        <f t="shared" si="0"/>
        <v>0</v>
      </c>
      <c r="K16" s="218"/>
    </row>
    <row r="17" spans="1:11" s="15" customFormat="1">
      <c r="A17" s="218"/>
      <c r="B17" s="218" t="s">
        <v>1673</v>
      </c>
      <c r="C17" s="218"/>
      <c r="D17" s="14" t="s">
        <v>712</v>
      </c>
      <c r="E17" s="61"/>
      <c r="F17" s="61"/>
      <c r="G17" s="61"/>
      <c r="H17" s="61"/>
      <c r="I17" s="62">
        <f t="shared" si="0"/>
        <v>0</v>
      </c>
      <c r="K17" s="218"/>
    </row>
    <row r="18" spans="1:11" s="15" customFormat="1">
      <c r="A18" s="218"/>
      <c r="B18" s="218" t="s">
        <v>1674</v>
      </c>
      <c r="C18" s="218"/>
      <c r="D18" s="14" t="s">
        <v>1670</v>
      </c>
      <c r="E18" s="61"/>
      <c r="F18" s="61"/>
      <c r="G18" s="61"/>
      <c r="H18" s="61"/>
      <c r="I18" s="62">
        <f t="shared" si="0"/>
        <v>0</v>
      </c>
      <c r="K18" s="218"/>
    </row>
    <row r="19" spans="1:11" s="15" customFormat="1" ht="30">
      <c r="A19" s="218"/>
      <c r="B19" s="218" t="s">
        <v>1675</v>
      </c>
      <c r="C19" s="218"/>
      <c r="D19" s="12" t="s">
        <v>849</v>
      </c>
      <c r="E19" s="62">
        <f>E12+E15</f>
        <v>0</v>
      </c>
      <c r="F19" s="62">
        <f>F12+F15</f>
        <v>0</v>
      </c>
      <c r="G19" s="62">
        <f>G12+G15</f>
        <v>0</v>
      </c>
      <c r="H19" s="62">
        <f>H12+H15</f>
        <v>0</v>
      </c>
      <c r="I19" s="62">
        <f t="shared" si="0"/>
        <v>0</v>
      </c>
      <c r="K19" s="218"/>
    </row>
    <row r="20" spans="1:11" s="15" customFormat="1">
      <c r="A20" s="218"/>
      <c r="B20" s="218"/>
      <c r="C20" s="218"/>
      <c r="D20" s="230" t="s">
        <v>850</v>
      </c>
      <c r="E20" s="231"/>
      <c r="F20" s="231"/>
      <c r="G20" s="231"/>
      <c r="H20" s="231"/>
      <c r="I20" s="232"/>
      <c r="K20" s="218"/>
    </row>
    <row r="21" spans="1:11" s="15" customFormat="1" hidden="1">
      <c r="A21" s="218"/>
      <c r="B21" s="218"/>
      <c r="C21" s="218" t="s">
        <v>241</v>
      </c>
      <c r="K21" s="218"/>
    </row>
    <row r="22" spans="1:11" s="15" customFormat="1" hidden="1">
      <c r="A22" s="218"/>
      <c r="B22" s="218"/>
      <c r="C22" s="218" t="s">
        <v>244</v>
      </c>
      <c r="D22" s="218"/>
      <c r="E22" s="218"/>
      <c r="F22" s="218"/>
      <c r="G22" s="218"/>
      <c r="H22" s="218"/>
      <c r="I22" s="218"/>
      <c r="J22" s="218"/>
      <c r="K22" s="218" t="s">
        <v>245</v>
      </c>
    </row>
    <row r="23" spans="1:11" s="15" customFormat="1" hidden="1"/>
    <row r="24" spans="1:11" s="15" customFormat="1" hidden="1"/>
    <row r="25" spans="1:11" hidden="1"/>
    <row r="26" spans="1:11" hidden="1"/>
    <row r="27" spans="1:11" hidden="1">
      <c r="A27" s="222"/>
      <c r="B27" s="222"/>
      <c r="C27" s="222" t="s">
        <v>1677</v>
      </c>
      <c r="D27" s="222"/>
      <c r="E27" s="222"/>
      <c r="F27" s="222"/>
      <c r="G27" s="222"/>
      <c r="H27" s="222"/>
    </row>
    <row r="28" spans="1:11" hidden="1">
      <c r="A28" s="222"/>
      <c r="B28" s="222"/>
      <c r="C28" s="222"/>
      <c r="D28" s="222"/>
      <c r="E28" s="222"/>
      <c r="F28" s="222"/>
      <c r="G28" s="222"/>
      <c r="H28" s="222"/>
    </row>
    <row r="29" spans="1:11">
      <c r="A29" s="222"/>
      <c r="B29" s="222"/>
      <c r="C29" s="222"/>
      <c r="D29" s="222"/>
      <c r="E29" s="222"/>
      <c r="F29" s="222"/>
      <c r="G29" s="222"/>
      <c r="H29" s="222"/>
    </row>
    <row r="30" spans="1:11" hidden="1">
      <c r="A30" s="222"/>
      <c r="B30" s="222"/>
      <c r="C30" s="222" t="s">
        <v>242</v>
      </c>
      <c r="D30" s="222" t="s">
        <v>819</v>
      </c>
      <c r="E30" s="136"/>
      <c r="F30" s="222"/>
      <c r="G30" s="222" t="s">
        <v>241</v>
      </c>
      <c r="H30" s="222" t="s">
        <v>243</v>
      </c>
    </row>
    <row r="31" spans="1:11" hidden="1">
      <c r="A31" s="222"/>
      <c r="B31" s="222"/>
      <c r="C31" s="222" t="s">
        <v>461</v>
      </c>
      <c r="D31" s="121" t="s">
        <v>1775</v>
      </c>
      <c r="E31" s="123" t="str">
        <f>StartUp!G8</f>
        <v>01-Jul-2015</v>
      </c>
      <c r="F31" s="123">
        <f>StartUp!G9</f>
        <v>0</v>
      </c>
      <c r="G31" s="120"/>
      <c r="H31" s="222"/>
    </row>
    <row r="32" spans="1:11" hidden="1">
      <c r="A32" s="222"/>
      <c r="B32" s="222"/>
      <c r="C32" s="222" t="s">
        <v>460</v>
      </c>
      <c r="D32" s="121" t="s">
        <v>1776</v>
      </c>
      <c r="E32" s="123" t="str">
        <f>StartUp!G8</f>
        <v>01-Jul-2015</v>
      </c>
      <c r="F32" s="123">
        <f>StartUp!G9</f>
        <v>0</v>
      </c>
      <c r="G32" s="120"/>
      <c r="H32" s="222"/>
    </row>
    <row r="33" spans="1:12">
      <c r="A33" s="222"/>
      <c r="B33" s="222"/>
      <c r="C33" s="222" t="s">
        <v>819</v>
      </c>
      <c r="D33" s="236" t="s">
        <v>1979</v>
      </c>
      <c r="E33" s="237"/>
      <c r="F33" s="107" t="s">
        <v>1991</v>
      </c>
      <c r="G33" s="88"/>
      <c r="H33" s="222"/>
    </row>
    <row r="34" spans="1:12">
      <c r="A34" s="222"/>
      <c r="B34" s="222"/>
      <c r="C34" s="222" t="s">
        <v>819</v>
      </c>
      <c r="D34" s="17" t="s">
        <v>1136</v>
      </c>
      <c r="E34" s="17" t="s">
        <v>1678</v>
      </c>
      <c r="F34" s="17" t="s">
        <v>1679</v>
      </c>
      <c r="H34" s="222"/>
    </row>
    <row r="35" spans="1:12" hidden="1">
      <c r="A35" s="222"/>
      <c r="B35" s="222"/>
      <c r="C35" s="222" t="s">
        <v>241</v>
      </c>
      <c r="H35" s="222"/>
    </row>
    <row r="36" spans="1:12" ht="45.75" customHeight="1">
      <c r="A36" s="222" t="s">
        <v>1980</v>
      </c>
      <c r="B36" s="222"/>
      <c r="C36" s="222"/>
      <c r="D36" s="18" t="s">
        <v>1680</v>
      </c>
      <c r="E36" s="61"/>
      <c r="F36" s="61"/>
      <c r="H36" s="222"/>
    </row>
    <row r="37" spans="1:12" ht="45">
      <c r="A37" s="222" t="s">
        <v>1981</v>
      </c>
      <c r="B37" s="222"/>
      <c r="C37" s="222"/>
      <c r="D37" s="18" t="s">
        <v>1681</v>
      </c>
      <c r="E37" s="61"/>
      <c r="F37" s="61"/>
      <c r="H37" s="222"/>
    </row>
    <row r="38" spans="1:12" ht="30">
      <c r="A38" s="222" t="s">
        <v>1667</v>
      </c>
      <c r="B38" s="222"/>
      <c r="C38" s="222"/>
      <c r="D38" s="18" t="s">
        <v>1978</v>
      </c>
      <c r="E38" s="71"/>
      <c r="F38" s="94"/>
      <c r="H38" s="222"/>
    </row>
    <row r="39" spans="1:12">
      <c r="A39" s="222"/>
      <c r="B39" s="222"/>
      <c r="C39" s="222" t="s">
        <v>241</v>
      </c>
      <c r="H39" s="222"/>
    </row>
    <row r="40" spans="1:12">
      <c r="A40" s="222"/>
      <c r="B40" s="222"/>
      <c r="C40" s="222" t="s">
        <v>244</v>
      </c>
      <c r="D40" s="222"/>
      <c r="E40" s="222"/>
      <c r="F40" s="222"/>
      <c r="G40" s="222"/>
      <c r="H40" s="222" t="s">
        <v>245</v>
      </c>
    </row>
    <row r="46" spans="1:12">
      <c r="A46" s="222"/>
      <c r="B46" s="222"/>
      <c r="C46" s="222" t="s">
        <v>1668</v>
      </c>
      <c r="D46" s="222"/>
      <c r="E46" s="222"/>
      <c r="F46" s="222"/>
      <c r="G46" s="222"/>
      <c r="H46" s="222"/>
      <c r="I46" s="222"/>
      <c r="J46" s="222"/>
      <c r="K46" s="222"/>
      <c r="L46" s="222"/>
    </row>
    <row r="47" spans="1:12">
      <c r="A47" s="222"/>
      <c r="B47" s="222"/>
      <c r="C47" s="222"/>
      <c r="D47" s="222"/>
      <c r="E47" s="222" t="s">
        <v>1203</v>
      </c>
      <c r="F47" s="222" t="s">
        <v>1202</v>
      </c>
      <c r="G47" s="222" t="s">
        <v>1201</v>
      </c>
      <c r="H47" s="222" t="s">
        <v>1200</v>
      </c>
      <c r="I47" s="222" t="s">
        <v>1199</v>
      </c>
      <c r="J47" s="222" t="s">
        <v>1198</v>
      </c>
      <c r="K47" s="222"/>
      <c r="L47" s="222"/>
    </row>
    <row r="48" spans="1:12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</row>
    <row r="49" spans="1:12">
      <c r="A49" s="222"/>
      <c r="B49" s="222"/>
      <c r="C49" s="222" t="s">
        <v>242</v>
      </c>
      <c r="D49" s="222" t="s">
        <v>819</v>
      </c>
      <c r="E49" s="222"/>
      <c r="F49" s="222"/>
      <c r="G49" s="222"/>
      <c r="H49" s="222"/>
      <c r="I49" s="222"/>
      <c r="J49" s="222"/>
      <c r="K49" s="222" t="s">
        <v>241</v>
      </c>
      <c r="L49" s="222" t="s">
        <v>243</v>
      </c>
    </row>
    <row r="50" spans="1:12">
      <c r="A50" s="222"/>
      <c r="B50" s="222"/>
      <c r="C50" s="222" t="s">
        <v>819</v>
      </c>
      <c r="D50" s="230" t="s">
        <v>714</v>
      </c>
      <c r="E50" s="233"/>
      <c r="F50" s="233"/>
      <c r="G50" s="233"/>
      <c r="H50" s="233"/>
      <c r="I50" s="234" t="s">
        <v>1991</v>
      </c>
      <c r="J50" s="235"/>
      <c r="L50" s="222"/>
    </row>
    <row r="51" spans="1:12">
      <c r="A51" s="222"/>
      <c r="B51" s="222"/>
      <c r="C51" s="222" t="s">
        <v>819</v>
      </c>
      <c r="D51" s="22" t="s">
        <v>713</v>
      </c>
      <c r="E51" s="22" t="s">
        <v>1204</v>
      </c>
      <c r="F51" s="22" t="s">
        <v>715</v>
      </c>
      <c r="G51" s="22" t="s">
        <v>716</v>
      </c>
      <c r="H51" s="22" t="s">
        <v>717</v>
      </c>
      <c r="I51" s="22" t="s">
        <v>718</v>
      </c>
      <c r="J51" s="22" t="s">
        <v>1197</v>
      </c>
      <c r="L51" s="222"/>
    </row>
    <row r="52" spans="1:12" hidden="1">
      <c r="A52" s="222"/>
      <c r="B52" s="222"/>
      <c r="C52" s="222" t="s">
        <v>241</v>
      </c>
      <c r="L52" s="222"/>
    </row>
    <row r="53" spans="1:12">
      <c r="A53" s="222"/>
      <c r="B53" s="222" t="s">
        <v>853</v>
      </c>
      <c r="C53" s="222"/>
      <c r="D53" s="12" t="s">
        <v>845</v>
      </c>
      <c r="E53" s="62">
        <f>E54+E55</f>
        <v>0</v>
      </c>
      <c r="F53" s="62">
        <f>F54+F55</f>
        <v>0</v>
      </c>
      <c r="G53" s="62">
        <f>G54+G55</f>
        <v>0</v>
      </c>
      <c r="H53" s="62">
        <f>H54+H55</f>
        <v>0</v>
      </c>
      <c r="I53" s="62">
        <f>I54+I55</f>
        <v>0</v>
      </c>
      <c r="J53" s="62">
        <f>SUM(E53:I53)</f>
        <v>0</v>
      </c>
      <c r="L53" s="222"/>
    </row>
    <row r="54" spans="1:12">
      <c r="A54" s="222"/>
      <c r="B54" s="222" t="s">
        <v>854</v>
      </c>
      <c r="C54" s="222"/>
      <c r="D54" s="20" t="s">
        <v>711</v>
      </c>
      <c r="E54" s="61"/>
      <c r="F54" s="61"/>
      <c r="G54" s="61"/>
      <c r="H54" s="61"/>
      <c r="I54" s="61"/>
      <c r="J54" s="62">
        <f t="shared" ref="J54:J60" si="1">SUM(E54:I54)</f>
        <v>0</v>
      </c>
      <c r="L54" s="222"/>
    </row>
    <row r="55" spans="1:12" ht="30">
      <c r="A55" s="222"/>
      <c r="B55" s="222" t="s">
        <v>1576</v>
      </c>
      <c r="C55" s="222"/>
      <c r="D55" s="20" t="s">
        <v>1575</v>
      </c>
      <c r="E55" s="61"/>
      <c r="F55" s="61"/>
      <c r="G55" s="61"/>
      <c r="H55" s="61"/>
      <c r="I55" s="61"/>
      <c r="J55" s="62">
        <f t="shared" si="1"/>
        <v>0</v>
      </c>
      <c r="L55" s="222"/>
    </row>
    <row r="56" spans="1:12">
      <c r="A56" s="222"/>
      <c r="B56" s="222" t="s">
        <v>1671</v>
      </c>
      <c r="C56" s="222"/>
      <c r="D56" s="78" t="s">
        <v>2128</v>
      </c>
      <c r="E56" s="62">
        <f>E57+E58+E59</f>
        <v>0</v>
      </c>
      <c r="F56" s="62">
        <f>F57+F58+F59</f>
        <v>0</v>
      </c>
      <c r="G56" s="62">
        <f>G57+G58+G59</f>
        <v>0</v>
      </c>
      <c r="H56" s="62">
        <f>H57+H58+H59</f>
        <v>0</v>
      </c>
      <c r="I56" s="62">
        <f>I57+I58+I59</f>
        <v>0</v>
      </c>
      <c r="J56" s="62">
        <f t="shared" si="1"/>
        <v>0</v>
      </c>
      <c r="L56" s="222"/>
    </row>
    <row r="57" spans="1:12">
      <c r="A57" s="222"/>
      <c r="B57" s="222" t="s">
        <v>1672</v>
      </c>
      <c r="C57" s="222"/>
      <c r="D57" s="14" t="s">
        <v>1669</v>
      </c>
      <c r="E57" s="61"/>
      <c r="F57" s="61"/>
      <c r="G57" s="61"/>
      <c r="H57" s="61"/>
      <c r="I57" s="61"/>
      <c r="J57" s="62">
        <f t="shared" si="1"/>
        <v>0</v>
      </c>
      <c r="L57" s="222"/>
    </row>
    <row r="58" spans="1:12">
      <c r="A58" s="222"/>
      <c r="B58" s="222" t="s">
        <v>1673</v>
      </c>
      <c r="C58" s="222"/>
      <c r="D58" s="14" t="s">
        <v>848</v>
      </c>
      <c r="E58" s="61"/>
      <c r="F58" s="61"/>
      <c r="G58" s="61"/>
      <c r="H58" s="61"/>
      <c r="I58" s="61"/>
      <c r="J58" s="62">
        <f t="shared" si="1"/>
        <v>0</v>
      </c>
      <c r="L58" s="222"/>
    </row>
    <row r="59" spans="1:12">
      <c r="A59" s="222"/>
      <c r="B59" s="222" t="s">
        <v>1674</v>
      </c>
      <c r="C59" s="222"/>
      <c r="D59" s="14" t="s">
        <v>1670</v>
      </c>
      <c r="E59" s="61"/>
      <c r="F59" s="61"/>
      <c r="G59" s="61"/>
      <c r="H59" s="61"/>
      <c r="I59" s="61"/>
      <c r="J59" s="62">
        <f t="shared" si="1"/>
        <v>0</v>
      </c>
      <c r="L59" s="222"/>
    </row>
    <row r="60" spans="1:12" ht="30">
      <c r="A60" s="222"/>
      <c r="B60" s="222" t="s">
        <v>1675</v>
      </c>
      <c r="C60" s="222"/>
      <c r="D60" s="12" t="s">
        <v>849</v>
      </c>
      <c r="E60" s="62">
        <f>E53+E56</f>
        <v>0</v>
      </c>
      <c r="F60" s="62">
        <f>F53+F56</f>
        <v>0</v>
      </c>
      <c r="G60" s="62">
        <f>G53+G56</f>
        <v>0</v>
      </c>
      <c r="H60" s="62">
        <f>H53+H56</f>
        <v>0</v>
      </c>
      <c r="I60" s="62">
        <f>I53+I56</f>
        <v>0</v>
      </c>
      <c r="J60" s="62">
        <f t="shared" si="1"/>
        <v>0</v>
      </c>
      <c r="L60" s="222"/>
    </row>
    <row r="61" spans="1:12" ht="21" customHeight="1">
      <c r="A61" s="222"/>
      <c r="B61" s="222"/>
      <c r="C61" s="222"/>
      <c r="D61" s="230" t="s">
        <v>850</v>
      </c>
      <c r="E61" s="231"/>
      <c r="F61" s="231"/>
      <c r="G61" s="231"/>
      <c r="H61" s="231"/>
      <c r="I61" s="231"/>
      <c r="J61" s="232"/>
      <c r="L61" s="222"/>
    </row>
    <row r="62" spans="1:12">
      <c r="A62" s="222"/>
      <c r="B62" s="222"/>
      <c r="C62" s="222" t="s">
        <v>241</v>
      </c>
      <c r="L62" s="222"/>
    </row>
    <row r="63" spans="1:12">
      <c r="A63" s="222"/>
      <c r="B63" s="222"/>
      <c r="C63" s="222" t="s">
        <v>244</v>
      </c>
      <c r="D63" s="222"/>
      <c r="E63" s="222"/>
      <c r="F63" s="222"/>
      <c r="G63" s="222"/>
      <c r="H63" s="222"/>
      <c r="I63" s="222"/>
      <c r="J63" s="222"/>
      <c r="K63" s="222"/>
      <c r="L63" s="222" t="s">
        <v>245</v>
      </c>
    </row>
    <row r="64" spans="1:12" hidden="1"/>
    <row r="65" spans="1:7" hidden="1"/>
    <row r="66" spans="1:7" hidden="1">
      <c r="A66" s="222"/>
      <c r="B66" s="222"/>
      <c r="C66" s="222" t="s">
        <v>719</v>
      </c>
      <c r="D66" s="222"/>
      <c r="E66" s="222"/>
      <c r="F66" s="222"/>
      <c r="G66" s="222"/>
    </row>
    <row r="67" spans="1:7" hidden="1">
      <c r="A67" s="222"/>
      <c r="B67" s="222"/>
      <c r="C67" s="222"/>
      <c r="D67" s="222"/>
      <c r="E67" s="222"/>
      <c r="F67" s="222"/>
      <c r="G67" s="222"/>
    </row>
    <row r="68" spans="1:7" hidden="1">
      <c r="A68" s="222"/>
      <c r="B68" s="222"/>
      <c r="C68" s="222"/>
      <c r="D68" s="222"/>
      <c r="E68" s="222"/>
      <c r="F68" s="222"/>
      <c r="G68" s="222"/>
    </row>
    <row r="69" spans="1:7">
      <c r="A69" s="222"/>
      <c r="B69" s="222"/>
      <c r="C69" s="222" t="s">
        <v>242</v>
      </c>
      <c r="D69" s="222" t="s">
        <v>819</v>
      </c>
      <c r="E69" s="222"/>
      <c r="F69" s="222" t="s">
        <v>241</v>
      </c>
      <c r="G69" s="222" t="s">
        <v>243</v>
      </c>
    </row>
    <row r="70" spans="1:7">
      <c r="A70" s="222"/>
      <c r="B70" s="222"/>
      <c r="C70" s="222" t="s">
        <v>819</v>
      </c>
      <c r="D70" s="103" t="s">
        <v>1979</v>
      </c>
      <c r="E70" s="111" t="s">
        <v>1991</v>
      </c>
      <c r="F70" s="73"/>
      <c r="G70" s="222"/>
    </row>
    <row r="71" spans="1:7">
      <c r="A71" s="222"/>
      <c r="B71" s="222"/>
      <c r="C71" s="222" t="s">
        <v>819</v>
      </c>
      <c r="D71" s="83" t="s">
        <v>2103</v>
      </c>
      <c r="E71" s="82" t="s">
        <v>1249</v>
      </c>
      <c r="G71" s="222"/>
    </row>
    <row r="72" spans="1:7" hidden="1">
      <c r="A72" s="222"/>
      <c r="B72" s="222"/>
      <c r="C72" s="222" t="s">
        <v>241</v>
      </c>
      <c r="G72" s="222"/>
    </row>
    <row r="73" spans="1:7">
      <c r="A73" s="222" t="s">
        <v>2105</v>
      </c>
      <c r="B73" s="222"/>
      <c r="C73" s="222"/>
      <c r="D73" s="75" t="s">
        <v>1205</v>
      </c>
      <c r="E73" s="61"/>
      <c r="G73" s="222"/>
    </row>
    <row r="74" spans="1:7">
      <c r="A74" s="222" t="s">
        <v>1202</v>
      </c>
      <c r="B74" s="222"/>
      <c r="C74" s="222"/>
      <c r="D74" s="75" t="s">
        <v>1206</v>
      </c>
      <c r="E74" s="61"/>
      <c r="G74" s="222"/>
    </row>
    <row r="75" spans="1:7">
      <c r="A75" s="222" t="s">
        <v>1201</v>
      </c>
      <c r="B75" s="222"/>
      <c r="C75" s="222"/>
      <c r="D75" s="75" t="s">
        <v>2101</v>
      </c>
      <c r="E75" s="61"/>
      <c r="G75" s="222"/>
    </row>
    <row r="76" spans="1:7">
      <c r="A76" s="222" t="s">
        <v>2104</v>
      </c>
      <c r="B76" s="222"/>
      <c r="C76" s="222"/>
      <c r="D76" s="75" t="s">
        <v>2102</v>
      </c>
      <c r="E76" s="62">
        <f>SUM(E73:E75)</f>
        <v>0</v>
      </c>
      <c r="G76" s="222"/>
    </row>
    <row r="77" spans="1:7">
      <c r="A77" s="222"/>
      <c r="B77" s="222"/>
      <c r="C77" s="222" t="s">
        <v>241</v>
      </c>
      <c r="G77" s="222"/>
    </row>
    <row r="78" spans="1:7">
      <c r="A78" s="222"/>
      <c r="B78" s="222"/>
      <c r="C78" s="222" t="s">
        <v>244</v>
      </c>
      <c r="D78" s="222"/>
      <c r="E78" s="222"/>
      <c r="F78" s="222"/>
      <c r="G78" s="222" t="s">
        <v>245</v>
      </c>
    </row>
  </sheetData>
  <mergeCells count="7">
    <mergeCell ref="D1:K1"/>
    <mergeCell ref="D9:H9"/>
    <mergeCell ref="D20:I20"/>
    <mergeCell ref="D61:J61"/>
    <mergeCell ref="D50:H50"/>
    <mergeCell ref="I50:J50"/>
    <mergeCell ref="D33:E33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60:I60 E56:I56 J53:J60 E53:I53 E19:H19 E15:H15 I12:I19 E12:H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:H18 E54:I55 E57:I59 E13:H14 E36:F37 E73:E75">
      <formula1>-99999999999999900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Q151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36.7109375" customWidth="1"/>
    <col min="5" max="15" width="28.7109375" customWidth="1"/>
  </cols>
  <sheetData>
    <row r="1" spans="1:17" ht="27.95" customHeight="1">
      <c r="A1" s="13" t="s">
        <v>194</v>
      </c>
      <c r="D1" s="225" t="s">
        <v>2177</v>
      </c>
      <c r="E1" s="225"/>
      <c r="F1" s="225"/>
      <c r="G1" s="225"/>
      <c r="H1" s="225"/>
      <c r="I1" s="225"/>
      <c r="J1" s="225"/>
      <c r="K1" s="225"/>
    </row>
    <row r="4" spans="1:17">
      <c r="E4" s="44" t="s">
        <v>1256</v>
      </c>
    </row>
    <row r="5" spans="1:17" hidden="1">
      <c r="A5" s="222"/>
      <c r="B5" s="222"/>
      <c r="C5" s="222" t="s">
        <v>935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</row>
    <row r="6" spans="1:17" hidden="1">
      <c r="A6" s="222"/>
      <c r="B6" s="222"/>
      <c r="C6" s="222"/>
      <c r="D6" s="222"/>
      <c r="E6" s="222" t="s">
        <v>207</v>
      </c>
      <c r="F6" s="222" t="s">
        <v>208</v>
      </c>
      <c r="G6" s="222" t="s">
        <v>209</v>
      </c>
      <c r="H6" s="222" t="s">
        <v>210</v>
      </c>
      <c r="I6" s="222" t="s">
        <v>183</v>
      </c>
      <c r="J6" s="222" t="s">
        <v>184</v>
      </c>
      <c r="K6" s="222" t="s">
        <v>185</v>
      </c>
      <c r="L6" s="222" t="s">
        <v>186</v>
      </c>
      <c r="M6" s="222" t="s">
        <v>187</v>
      </c>
      <c r="N6" s="222" t="s">
        <v>188</v>
      </c>
      <c r="O6" s="222" t="s">
        <v>189</v>
      </c>
      <c r="P6" s="222"/>
      <c r="Q6" s="222"/>
    </row>
    <row r="7" spans="1:17" hidden="1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7">
      <c r="A8" s="222"/>
      <c r="B8" s="222"/>
      <c r="C8" s="222" t="s">
        <v>242</v>
      </c>
      <c r="D8" s="222" t="s">
        <v>819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 t="s">
        <v>241</v>
      </c>
      <c r="Q8" s="222" t="s">
        <v>243</v>
      </c>
    </row>
    <row r="9" spans="1:17" ht="15" customHeight="1">
      <c r="A9" s="222"/>
      <c r="B9" s="222"/>
      <c r="C9" s="219" t="s">
        <v>819</v>
      </c>
      <c r="D9" s="255" t="s">
        <v>205</v>
      </c>
      <c r="E9" s="242"/>
      <c r="F9" s="242"/>
      <c r="G9" s="242"/>
      <c r="H9" s="242"/>
      <c r="I9" s="242"/>
      <c r="J9" s="242"/>
      <c r="K9" s="242"/>
      <c r="L9" s="242"/>
      <c r="M9" s="234" t="s">
        <v>1991</v>
      </c>
      <c r="N9" s="256"/>
      <c r="O9" s="235"/>
      <c r="Q9" s="222"/>
    </row>
    <row r="10" spans="1:17" ht="45">
      <c r="A10" s="222"/>
      <c r="B10" s="222"/>
      <c r="C10" s="219" t="s">
        <v>819</v>
      </c>
      <c r="D10" s="17" t="s">
        <v>206</v>
      </c>
      <c r="E10" s="17" t="s">
        <v>936</v>
      </c>
      <c r="F10" s="17" t="s">
        <v>197</v>
      </c>
      <c r="G10" s="17" t="s">
        <v>198</v>
      </c>
      <c r="H10" s="17" t="s">
        <v>199</v>
      </c>
      <c r="I10" s="17" t="s">
        <v>200</v>
      </c>
      <c r="J10" s="17" t="s">
        <v>201</v>
      </c>
      <c r="K10" s="17" t="s">
        <v>458</v>
      </c>
      <c r="L10" s="17" t="s">
        <v>202</v>
      </c>
      <c r="M10" s="22" t="s">
        <v>203</v>
      </c>
      <c r="N10" s="22" t="s">
        <v>204</v>
      </c>
      <c r="O10" s="108" t="s">
        <v>2127</v>
      </c>
      <c r="Q10" s="222"/>
    </row>
    <row r="11" spans="1:17" hidden="1">
      <c r="A11" s="222"/>
      <c r="B11" s="222"/>
      <c r="C11" s="222" t="s">
        <v>241</v>
      </c>
      <c r="Q11" s="222"/>
    </row>
    <row r="12" spans="1:17">
      <c r="A12" s="222"/>
      <c r="B12" s="222" t="s">
        <v>1274</v>
      </c>
      <c r="C12" s="222"/>
      <c r="D12" s="14" t="s">
        <v>190</v>
      </c>
      <c r="E12" s="61"/>
      <c r="F12" s="64">
        <f>ROUND(IF(E21=0,0,(E12/E21)),2)</f>
        <v>0</v>
      </c>
      <c r="G12" s="61"/>
      <c r="H12" s="61"/>
      <c r="I12" s="61"/>
      <c r="J12" s="61"/>
      <c r="K12" s="64">
        <f>ROUND(IF(E12=0,0,(J12/E12)),2)</f>
        <v>0</v>
      </c>
      <c r="L12" s="62">
        <f t="shared" ref="L12:L21" si="0">E12-G12-H12-I12-J12</f>
        <v>0</v>
      </c>
      <c r="M12" s="64">
        <f>ROUND(IF(L21=0,0,(L12/L21)),2)</f>
        <v>0</v>
      </c>
      <c r="N12" s="61"/>
      <c r="O12" s="61"/>
      <c r="Q12" s="222"/>
    </row>
    <row r="13" spans="1:17">
      <c r="A13" s="222"/>
      <c r="B13" s="222" t="s">
        <v>1987</v>
      </c>
      <c r="C13" s="222"/>
      <c r="D13" s="14" t="s">
        <v>191</v>
      </c>
      <c r="E13" s="61"/>
      <c r="F13" s="72"/>
      <c r="G13" s="61"/>
      <c r="H13" s="61"/>
      <c r="I13" s="61"/>
      <c r="J13" s="61"/>
      <c r="K13" s="72"/>
      <c r="L13" s="62">
        <f t="shared" si="0"/>
        <v>0</v>
      </c>
      <c r="M13" s="72"/>
      <c r="N13" s="61"/>
      <c r="O13" s="61"/>
      <c r="Q13" s="222"/>
    </row>
    <row r="14" spans="1:17">
      <c r="A14" s="222"/>
      <c r="B14" s="222" t="s">
        <v>1875</v>
      </c>
      <c r="C14" s="222"/>
      <c r="D14" s="14" t="s">
        <v>1267</v>
      </c>
      <c r="E14" s="61"/>
      <c r="F14" s="64">
        <f>ROUND(IF(E21=0,0,(E14/E21)),2)</f>
        <v>0</v>
      </c>
      <c r="G14" s="61"/>
      <c r="H14" s="61"/>
      <c r="I14" s="61"/>
      <c r="J14" s="61"/>
      <c r="K14" s="64">
        <f>ROUND(IF(E14=0,0,(J14/E14)),2)</f>
        <v>0</v>
      </c>
      <c r="L14" s="62">
        <f t="shared" si="0"/>
        <v>0</v>
      </c>
      <c r="M14" s="64">
        <f>ROUND(IF(L21=0,0,(L14/L21)),2)</f>
        <v>0</v>
      </c>
      <c r="N14" s="61"/>
      <c r="O14" s="61"/>
      <c r="Q14" s="138"/>
    </row>
    <row r="15" spans="1:17">
      <c r="A15" s="222"/>
      <c r="B15" s="222" t="s">
        <v>1988</v>
      </c>
      <c r="C15" s="222"/>
      <c r="D15" s="14" t="s">
        <v>191</v>
      </c>
      <c r="E15" s="61"/>
      <c r="F15" s="72"/>
      <c r="G15" s="61"/>
      <c r="H15" s="61"/>
      <c r="I15" s="61"/>
      <c r="J15" s="61"/>
      <c r="K15" s="72"/>
      <c r="L15" s="62">
        <f t="shared" si="0"/>
        <v>0</v>
      </c>
      <c r="M15" s="72"/>
      <c r="N15" s="61"/>
      <c r="O15" s="61"/>
      <c r="Q15" s="222"/>
    </row>
    <row r="16" spans="1:17">
      <c r="A16" s="222"/>
      <c r="B16" s="222" t="s">
        <v>1876</v>
      </c>
      <c r="C16" s="222"/>
      <c r="D16" s="14" t="s">
        <v>1268</v>
      </c>
      <c r="E16" s="62">
        <f>SUM(E17:E19)</f>
        <v>0</v>
      </c>
      <c r="F16" s="64">
        <f>ROUND(IF(E21=0,0,(E16/E21)),2)</f>
        <v>0</v>
      </c>
      <c r="G16" s="62">
        <f>SUM(G17:G19)</f>
        <v>0</v>
      </c>
      <c r="H16" s="62">
        <f>SUM(H17:H19)</f>
        <v>0</v>
      </c>
      <c r="I16" s="62">
        <f>SUM(I17:I19)</f>
        <v>0</v>
      </c>
      <c r="J16" s="62">
        <f>SUM(J17:J19)</f>
        <v>0</v>
      </c>
      <c r="K16" s="64">
        <f>ROUND(IF(E16=0,0,(J16/E16)),2)</f>
        <v>0</v>
      </c>
      <c r="L16" s="62">
        <f t="shared" si="0"/>
        <v>0</v>
      </c>
      <c r="M16" s="64">
        <f>ROUND(IF(L21=0,0,(L16/L21)),2)</f>
        <v>0</v>
      </c>
      <c r="N16" s="62">
        <f>SUM(N17:N19)</f>
        <v>0</v>
      </c>
      <c r="O16" s="62">
        <f>SUM(O17:O19)</f>
        <v>0</v>
      </c>
      <c r="Q16" s="222"/>
    </row>
    <row r="17" spans="1:17">
      <c r="A17" s="222"/>
      <c r="B17" s="222" t="s">
        <v>1877</v>
      </c>
      <c r="C17" s="222"/>
      <c r="D17" s="14" t="s">
        <v>1269</v>
      </c>
      <c r="E17" s="61"/>
      <c r="F17" s="72"/>
      <c r="G17" s="61"/>
      <c r="H17" s="61"/>
      <c r="I17" s="61"/>
      <c r="J17" s="61"/>
      <c r="K17" s="72"/>
      <c r="L17" s="62">
        <f t="shared" si="0"/>
        <v>0</v>
      </c>
      <c r="M17" s="72"/>
      <c r="N17" s="61"/>
      <c r="O17" s="61"/>
      <c r="Q17" s="222"/>
    </row>
    <row r="18" spans="1:17">
      <c r="A18" s="222"/>
      <c r="B18" s="222" t="s">
        <v>1580</v>
      </c>
      <c r="C18" s="222"/>
      <c r="D18" s="14" t="s">
        <v>1270</v>
      </c>
      <c r="E18" s="61"/>
      <c r="F18" s="72"/>
      <c r="G18" s="61"/>
      <c r="H18" s="61"/>
      <c r="I18" s="61"/>
      <c r="J18" s="61"/>
      <c r="K18" s="72"/>
      <c r="L18" s="62">
        <f t="shared" si="0"/>
        <v>0</v>
      </c>
      <c r="M18" s="72"/>
      <c r="N18" s="61"/>
      <c r="O18" s="61"/>
      <c r="Q18" s="222"/>
    </row>
    <row r="19" spans="1:17">
      <c r="A19" s="222"/>
      <c r="B19" s="222" t="s">
        <v>1581</v>
      </c>
      <c r="C19" s="222"/>
      <c r="D19" s="14" t="s">
        <v>1271</v>
      </c>
      <c r="E19" s="61"/>
      <c r="F19" s="72"/>
      <c r="G19" s="61"/>
      <c r="H19" s="61"/>
      <c r="I19" s="61"/>
      <c r="J19" s="61"/>
      <c r="K19" s="72"/>
      <c r="L19" s="62">
        <f t="shared" si="0"/>
        <v>0</v>
      </c>
      <c r="M19" s="72"/>
      <c r="N19" s="61"/>
      <c r="O19" s="61"/>
      <c r="Q19" s="222"/>
    </row>
    <row r="20" spans="1:17">
      <c r="A20" s="222"/>
      <c r="B20" s="222" t="s">
        <v>492</v>
      </c>
      <c r="C20" s="222"/>
      <c r="D20" s="14" t="s">
        <v>1272</v>
      </c>
      <c r="E20" s="61"/>
      <c r="F20" s="64">
        <f>ROUND(IF(E21=0,0,(E20/E21)),2)</f>
        <v>0</v>
      </c>
      <c r="G20" s="61"/>
      <c r="H20" s="61"/>
      <c r="I20" s="61"/>
      <c r="J20" s="61"/>
      <c r="K20" s="64">
        <f>ROUND(IF(E20=0,0,(J20/E20)),2)</f>
        <v>0</v>
      </c>
      <c r="L20" s="62">
        <f t="shared" si="0"/>
        <v>0</v>
      </c>
      <c r="M20" s="64">
        <f>ROUND(IF(L21=0,0,(L20/L21)),2)</f>
        <v>0</v>
      </c>
      <c r="N20" s="61"/>
      <c r="O20" s="61"/>
      <c r="Q20" s="222"/>
    </row>
    <row r="21" spans="1:17">
      <c r="A21" s="222"/>
      <c r="B21" s="222" t="s">
        <v>493</v>
      </c>
      <c r="C21" s="222"/>
      <c r="D21" s="23" t="s">
        <v>1273</v>
      </c>
      <c r="E21" s="62">
        <f>E12+E14+E16+E20</f>
        <v>0</v>
      </c>
      <c r="F21" s="57"/>
      <c r="G21" s="62">
        <f>G12+G14+G16+G20</f>
        <v>0</v>
      </c>
      <c r="H21" s="62">
        <f>H12+H14+H16+H20</f>
        <v>0</v>
      </c>
      <c r="I21" s="62">
        <f>I12+I14+I16+I20</f>
        <v>0</v>
      </c>
      <c r="J21" s="62">
        <f>J12+J14+J16+J20</f>
        <v>0</v>
      </c>
      <c r="K21" s="57"/>
      <c r="L21" s="62">
        <f t="shared" si="0"/>
        <v>0</v>
      </c>
      <c r="M21" s="57"/>
      <c r="N21" s="62">
        <f>N12+N14+N16+N20</f>
        <v>0</v>
      </c>
      <c r="O21" s="62">
        <f>O12+O14+O16+O20</f>
        <v>0</v>
      </c>
      <c r="Q21" s="222"/>
    </row>
    <row r="22" spans="1:17" hidden="1">
      <c r="A22" s="222"/>
      <c r="B22" s="222"/>
      <c r="C22" s="222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  <c r="Q22" s="222"/>
    </row>
    <row r="23" spans="1:17" hidden="1">
      <c r="A23" s="222"/>
      <c r="B23" s="222"/>
      <c r="C23" s="222"/>
      <c r="D23" s="257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9"/>
      <c r="Q23" s="222"/>
    </row>
    <row r="24" spans="1:17" hidden="1">
      <c r="A24" s="222"/>
      <c r="B24" s="222"/>
      <c r="C24" s="222"/>
      <c r="D24" s="260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Q24" s="222"/>
    </row>
    <row r="25" spans="1:17" hidden="1">
      <c r="A25" s="222"/>
      <c r="B25" s="222"/>
      <c r="C25" s="222"/>
      <c r="D25" s="263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9"/>
      <c r="Q25" s="222"/>
    </row>
    <row r="26" spans="1:17" hidden="1">
      <c r="A26" s="222"/>
      <c r="B26" s="222"/>
      <c r="C26" s="222"/>
      <c r="D26" s="238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40"/>
      <c r="Q26" s="222"/>
    </row>
    <row r="27" spans="1:17" hidden="1">
      <c r="A27" s="222"/>
      <c r="B27" s="222"/>
      <c r="C27" s="222" t="s">
        <v>241</v>
      </c>
      <c r="Q27" s="222"/>
    </row>
    <row r="28" spans="1:17" hidden="1">
      <c r="A28" s="222"/>
      <c r="B28" s="222"/>
      <c r="C28" s="222" t="s">
        <v>244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 t="s">
        <v>245</v>
      </c>
    </row>
    <row r="29" spans="1:17" hidden="1"/>
    <row r="30" spans="1:17" hidden="1"/>
    <row r="31" spans="1:17" hidden="1"/>
    <row r="32" spans="1:17" hidden="1"/>
    <row r="33" spans="1:15" hidden="1"/>
    <row r="34" spans="1:15" hidden="1"/>
    <row r="35" spans="1:15" hidden="1">
      <c r="A35" s="73"/>
      <c r="B35" s="73"/>
      <c r="C35" s="73" t="s">
        <v>1592</v>
      </c>
      <c r="D35" s="73"/>
      <c r="E35" s="73"/>
      <c r="F35" s="73"/>
      <c r="G35" s="73"/>
      <c r="H35" s="73"/>
      <c r="I35" s="73"/>
    </row>
    <row r="36" spans="1:15" hidden="1">
      <c r="A36" s="73"/>
      <c r="B36" s="73"/>
      <c r="C36" s="73"/>
      <c r="D36" s="73"/>
      <c r="E36" s="73"/>
      <c r="F36" s="73"/>
      <c r="G36" s="73"/>
      <c r="H36" s="73"/>
      <c r="I36" s="73"/>
    </row>
    <row r="37" spans="1:15" hidden="1">
      <c r="A37" s="73"/>
      <c r="B37" s="73"/>
      <c r="C37" s="73"/>
      <c r="D37" s="73"/>
      <c r="E37" s="73"/>
      <c r="F37" s="73"/>
      <c r="G37" s="73"/>
      <c r="H37" s="73"/>
      <c r="I37" s="73"/>
    </row>
    <row r="38" spans="1:15" hidden="1">
      <c r="A38" s="73"/>
      <c r="B38" s="73"/>
      <c r="C38" s="73"/>
      <c r="D38" s="73"/>
      <c r="E38" s="73"/>
      <c r="F38" s="73"/>
      <c r="G38" s="73"/>
      <c r="H38" s="73"/>
      <c r="I38" s="73"/>
    </row>
    <row r="39" spans="1:15" hidden="1">
      <c r="A39" s="73"/>
      <c r="B39" s="73"/>
      <c r="C39" s="73"/>
      <c r="D39" s="73"/>
      <c r="E39" s="73"/>
      <c r="F39" s="73"/>
      <c r="G39" s="73"/>
      <c r="H39" s="73"/>
      <c r="I39" s="73"/>
    </row>
    <row r="40" spans="1:15" hidden="1">
      <c r="A40" s="73"/>
      <c r="B40" s="73"/>
      <c r="C40" s="73"/>
      <c r="D40" s="73"/>
      <c r="E40" s="73"/>
      <c r="F40" s="73"/>
      <c r="G40" s="73"/>
      <c r="H40" s="73"/>
      <c r="I40" s="73"/>
    </row>
    <row r="41" spans="1:15" hidden="1">
      <c r="A41" s="73"/>
      <c r="B41" s="73"/>
      <c r="C41" s="73"/>
      <c r="D41" s="73"/>
      <c r="E41" s="73"/>
      <c r="F41" s="73"/>
      <c r="G41" s="73"/>
      <c r="H41" s="73"/>
      <c r="I41" s="73"/>
    </row>
    <row r="42" spans="1:15" hidden="1">
      <c r="A42" s="222"/>
      <c r="B42" s="222"/>
      <c r="C42" s="222" t="s">
        <v>256</v>
      </c>
      <c r="D42" s="222"/>
      <c r="E42" s="222"/>
      <c r="F42" s="222"/>
      <c r="G42" s="222"/>
      <c r="H42" s="73"/>
      <c r="I42" s="73"/>
      <c r="J42" s="73"/>
    </row>
    <row r="43" spans="1:15" hidden="1">
      <c r="A43" s="222"/>
      <c r="B43" s="222"/>
      <c r="C43" s="222"/>
      <c r="D43" s="222"/>
      <c r="E43" s="222"/>
      <c r="F43" s="222"/>
      <c r="G43" s="222"/>
      <c r="H43" s="73"/>
      <c r="I43" s="73"/>
      <c r="J43" s="73"/>
    </row>
    <row r="44" spans="1:15" hidden="1">
      <c r="A44" s="222"/>
      <c r="B44" s="222"/>
      <c r="C44" s="222"/>
      <c r="D44" s="222"/>
      <c r="E44" s="222"/>
      <c r="F44" s="222"/>
      <c r="G44" s="222"/>
      <c r="H44" s="73"/>
      <c r="I44" s="73"/>
      <c r="J44" s="73"/>
    </row>
    <row r="45" spans="1:15" hidden="1">
      <c r="A45" s="222"/>
      <c r="B45" s="222"/>
      <c r="C45" s="222" t="s">
        <v>242</v>
      </c>
      <c r="D45" s="222" t="s">
        <v>819</v>
      </c>
      <c r="E45" s="222"/>
      <c r="F45" s="222" t="s">
        <v>241</v>
      </c>
      <c r="G45" s="222" t="s">
        <v>243</v>
      </c>
      <c r="H45" s="73"/>
      <c r="I45" s="73"/>
      <c r="J45" s="73"/>
    </row>
    <row r="46" spans="1:15" hidden="1">
      <c r="A46" s="222"/>
      <c r="B46" s="222"/>
      <c r="C46" s="219" t="s">
        <v>819</v>
      </c>
      <c r="D46" s="74"/>
      <c r="E46" s="75"/>
      <c r="F46" s="73"/>
      <c r="G46" s="222"/>
      <c r="H46" s="73"/>
      <c r="I46" s="73"/>
      <c r="J46" s="73"/>
    </row>
    <row r="47" spans="1:15" hidden="1">
      <c r="A47" s="222"/>
      <c r="B47" s="222"/>
      <c r="C47" s="222" t="s">
        <v>241</v>
      </c>
      <c r="D47" s="73"/>
      <c r="E47" s="73"/>
      <c r="F47" s="73"/>
      <c r="G47" s="222"/>
      <c r="H47" s="73"/>
      <c r="I47" s="73"/>
      <c r="J47" s="73"/>
    </row>
    <row r="48" spans="1:15">
      <c r="A48" s="222" t="s">
        <v>1667</v>
      </c>
      <c r="B48" s="222"/>
      <c r="C48" s="222"/>
      <c r="D48" s="78" t="s">
        <v>494</v>
      </c>
      <c r="E48" s="191"/>
      <c r="F48" s="81"/>
      <c r="G48" s="139"/>
      <c r="H48" s="81"/>
      <c r="I48" s="81"/>
      <c r="J48" s="81"/>
      <c r="K48" s="49"/>
      <c r="L48" s="49"/>
      <c r="M48" s="49"/>
      <c r="N48" s="49"/>
      <c r="O48" s="49"/>
    </row>
    <row r="49" spans="1:15">
      <c r="A49" s="222" t="s">
        <v>257</v>
      </c>
      <c r="B49" s="222"/>
      <c r="C49" s="222"/>
      <c r="D49" s="78" t="s">
        <v>495</v>
      </c>
      <c r="E49" s="192"/>
      <c r="F49" s="81"/>
      <c r="G49" s="139"/>
      <c r="H49" s="81"/>
      <c r="I49" s="81"/>
      <c r="J49" s="81"/>
      <c r="K49" s="49"/>
      <c r="L49" s="49"/>
      <c r="M49" s="49"/>
      <c r="N49" s="49"/>
      <c r="O49" s="49"/>
    </row>
    <row r="50" spans="1:15" hidden="1">
      <c r="A50" s="222"/>
      <c r="B50" s="222"/>
      <c r="C50" s="222" t="s">
        <v>241</v>
      </c>
      <c r="D50" s="73"/>
      <c r="E50" s="73"/>
      <c r="F50" s="73"/>
      <c r="G50" s="222"/>
      <c r="H50" s="73"/>
      <c r="I50" s="73"/>
      <c r="J50" s="73"/>
    </row>
    <row r="51" spans="1:15" hidden="1">
      <c r="A51" s="222"/>
      <c r="B51" s="222"/>
      <c r="C51" s="222" t="s">
        <v>244</v>
      </c>
      <c r="D51" s="222"/>
      <c r="E51" s="222"/>
      <c r="F51" s="222"/>
      <c r="G51" s="222" t="s">
        <v>245</v>
      </c>
      <c r="H51" s="73"/>
      <c r="I51" s="73"/>
      <c r="J51" s="73"/>
    </row>
    <row r="52" spans="1:15" hidden="1">
      <c r="A52" s="73"/>
      <c r="B52" s="73"/>
      <c r="C52" s="73"/>
      <c r="D52" s="73"/>
      <c r="E52" s="73"/>
      <c r="F52" s="73"/>
      <c r="G52" s="73"/>
      <c r="H52" s="73"/>
      <c r="I52" s="73"/>
    </row>
    <row r="53" spans="1:15" ht="22.5" customHeight="1">
      <c r="A53" s="73"/>
      <c r="B53" s="73"/>
      <c r="C53" s="73"/>
      <c r="D53" s="241" t="s">
        <v>1590</v>
      </c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5"/>
    </row>
    <row r="54" spans="1:15" ht="15" customHeight="1">
      <c r="A54" s="73"/>
      <c r="B54" s="73"/>
      <c r="C54" s="73"/>
      <c r="D54" s="266" t="s">
        <v>1591</v>
      </c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8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</row>
    <row r="56" spans="1:15">
      <c r="A56" s="73"/>
      <c r="B56" s="73"/>
      <c r="C56" s="73"/>
      <c r="D56" s="73"/>
      <c r="E56" s="73"/>
      <c r="F56" s="73"/>
      <c r="G56" s="73"/>
      <c r="H56" s="73"/>
      <c r="I56" s="73"/>
    </row>
    <row r="57" spans="1:15">
      <c r="A57" s="222"/>
      <c r="B57" s="222"/>
      <c r="C57" s="222" t="s">
        <v>2058</v>
      </c>
      <c r="D57" s="222"/>
      <c r="E57" s="222"/>
      <c r="F57" s="222"/>
      <c r="G57" s="222"/>
      <c r="H57" s="222"/>
      <c r="I57" s="222"/>
    </row>
    <row r="58" spans="1:15">
      <c r="A58" s="222"/>
      <c r="B58" s="222"/>
      <c r="C58" s="222"/>
      <c r="D58" s="222"/>
      <c r="E58" s="222"/>
      <c r="F58" s="222"/>
      <c r="G58" s="222"/>
      <c r="H58" s="222"/>
      <c r="I58" s="222"/>
    </row>
    <row r="59" spans="1:15">
      <c r="A59" s="222"/>
      <c r="B59" s="222"/>
      <c r="C59" s="222"/>
      <c r="D59" s="222"/>
      <c r="E59" s="222"/>
      <c r="F59" s="222"/>
      <c r="G59" s="222"/>
      <c r="H59" s="222"/>
      <c r="I59" s="222"/>
    </row>
    <row r="60" spans="1:15">
      <c r="A60" s="222"/>
      <c r="B60" s="222"/>
      <c r="C60" s="222" t="s">
        <v>242</v>
      </c>
      <c r="D60" s="222" t="s">
        <v>819</v>
      </c>
      <c r="E60" s="222" t="s">
        <v>819</v>
      </c>
      <c r="F60" s="222" t="s">
        <v>819</v>
      </c>
      <c r="G60" s="222"/>
      <c r="H60" s="222" t="s">
        <v>241</v>
      </c>
      <c r="I60" s="222" t="s">
        <v>243</v>
      </c>
    </row>
    <row r="61" spans="1:15">
      <c r="A61" s="222"/>
      <c r="B61" s="222"/>
      <c r="C61" s="222" t="s">
        <v>819</v>
      </c>
      <c r="D61" s="230" t="s">
        <v>1593</v>
      </c>
      <c r="E61" s="231"/>
      <c r="F61" s="231"/>
      <c r="G61" s="99" t="s">
        <v>1991</v>
      </c>
      <c r="I61" s="222"/>
    </row>
    <row r="62" spans="1:15" hidden="1">
      <c r="A62" s="222"/>
      <c r="B62" s="222"/>
      <c r="C62" s="222" t="s">
        <v>241</v>
      </c>
      <c r="I62" s="222"/>
    </row>
    <row r="63" spans="1:15" s="25" customFormat="1" ht="33.75" customHeight="1">
      <c r="A63" s="222" t="s">
        <v>1986</v>
      </c>
      <c r="B63" s="222"/>
      <c r="C63" s="222"/>
      <c r="D63" s="244" t="s">
        <v>2117</v>
      </c>
      <c r="E63" s="233"/>
      <c r="F63" s="245"/>
      <c r="G63" s="61"/>
      <c r="I63" s="222"/>
    </row>
    <row r="64" spans="1:15" s="24" customFormat="1" ht="36" customHeight="1">
      <c r="A64" s="140" t="s">
        <v>1597</v>
      </c>
      <c r="B64" s="140"/>
      <c r="C64" s="140"/>
      <c r="D64" s="246" t="s">
        <v>1594</v>
      </c>
      <c r="E64" s="233"/>
      <c r="F64" s="245"/>
      <c r="G64" s="62">
        <f>SUM(G65+G66)</f>
        <v>0</v>
      </c>
      <c r="I64" s="140"/>
    </row>
    <row r="65" spans="1:11">
      <c r="A65" s="222" t="s">
        <v>1451</v>
      </c>
      <c r="B65" s="222"/>
      <c r="C65" s="222"/>
      <c r="D65" s="252" t="s">
        <v>1595</v>
      </c>
      <c r="E65" s="253"/>
      <c r="F65" s="254"/>
      <c r="G65" s="61"/>
      <c r="I65" s="222"/>
    </row>
    <row r="66" spans="1:11">
      <c r="A66" s="222" t="s">
        <v>1452</v>
      </c>
      <c r="B66" s="222"/>
      <c r="C66" s="222"/>
      <c r="D66" s="252" t="s">
        <v>1596</v>
      </c>
      <c r="E66" s="253"/>
      <c r="F66" s="254"/>
      <c r="G66" s="61"/>
      <c r="I66" s="222"/>
    </row>
    <row r="67" spans="1:11">
      <c r="A67" s="222"/>
      <c r="B67" s="222"/>
      <c r="C67" s="222" t="s">
        <v>241</v>
      </c>
      <c r="I67" s="222"/>
    </row>
    <row r="68" spans="1:11">
      <c r="A68" s="222"/>
      <c r="B68" s="222"/>
      <c r="C68" s="222" t="s">
        <v>244</v>
      </c>
      <c r="D68" s="222"/>
      <c r="E68" s="222"/>
      <c r="F68" s="222"/>
      <c r="G68" s="222"/>
      <c r="H68" s="222"/>
      <c r="I68" s="222" t="s">
        <v>245</v>
      </c>
    </row>
    <row r="69" spans="1:11" hidden="1"/>
    <row r="70" spans="1:11" hidden="1"/>
    <row r="71" spans="1:11" hidden="1"/>
    <row r="72" spans="1:11" hidden="1"/>
    <row r="73" spans="1:11" hidden="1"/>
    <row r="74" spans="1:11" hidden="1"/>
    <row r="75" spans="1:11" hidden="1"/>
    <row r="79" spans="1:11">
      <c r="A79" s="222"/>
      <c r="B79" s="222"/>
      <c r="C79" s="222" t="s">
        <v>1471</v>
      </c>
      <c r="D79" s="222"/>
      <c r="E79" s="222"/>
      <c r="F79" s="222"/>
      <c r="G79" s="222"/>
      <c r="H79" s="222"/>
      <c r="I79" s="222"/>
      <c r="J79" s="222"/>
      <c r="K79" s="222"/>
    </row>
    <row r="80" spans="1:11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</row>
    <row r="81" spans="1:11">
      <c r="A81" s="222"/>
      <c r="B81" s="222"/>
      <c r="C81" s="222"/>
      <c r="D81" s="222"/>
      <c r="E81" s="222" t="s">
        <v>1274</v>
      </c>
      <c r="F81" s="222" t="s">
        <v>1875</v>
      </c>
      <c r="G81" s="222" t="s">
        <v>1876</v>
      </c>
      <c r="H81" s="222" t="s">
        <v>492</v>
      </c>
      <c r="I81" s="222" t="s">
        <v>493</v>
      </c>
      <c r="J81" s="222"/>
      <c r="K81" s="222"/>
    </row>
    <row r="82" spans="1:11">
      <c r="A82" s="222"/>
      <c r="B82" s="222"/>
      <c r="C82" s="222" t="s">
        <v>242</v>
      </c>
      <c r="D82" s="222" t="s">
        <v>819</v>
      </c>
      <c r="E82" s="222"/>
      <c r="F82" s="222"/>
      <c r="G82" s="222"/>
      <c r="H82" s="222"/>
      <c r="I82" s="222"/>
      <c r="J82" s="222" t="s">
        <v>241</v>
      </c>
      <c r="K82" s="222" t="s">
        <v>243</v>
      </c>
    </row>
    <row r="83" spans="1:11" ht="15" customHeight="1">
      <c r="A83" s="222"/>
      <c r="B83" s="222"/>
      <c r="C83" s="222" t="s">
        <v>819</v>
      </c>
      <c r="D83" s="247" t="s">
        <v>1478</v>
      </c>
      <c r="E83" s="248"/>
      <c r="F83" s="248"/>
      <c r="G83" s="230"/>
      <c r="H83" s="234" t="s">
        <v>1991</v>
      </c>
      <c r="I83" s="235"/>
      <c r="K83" s="222"/>
    </row>
    <row r="84" spans="1:11">
      <c r="A84" s="222"/>
      <c r="B84" s="222"/>
      <c r="C84" s="222" t="s">
        <v>819</v>
      </c>
      <c r="D84" s="249" t="s">
        <v>1477</v>
      </c>
      <c r="E84" s="250"/>
      <c r="F84" s="250"/>
      <c r="G84" s="250"/>
      <c r="H84" s="250"/>
      <c r="I84" s="251"/>
      <c r="K84" s="222"/>
    </row>
    <row r="85" spans="1:11">
      <c r="A85" s="222"/>
      <c r="B85" s="222"/>
      <c r="C85" s="222" t="s">
        <v>819</v>
      </c>
      <c r="D85" s="21" t="s">
        <v>1472</v>
      </c>
      <c r="E85" s="21" t="s">
        <v>1473</v>
      </c>
      <c r="F85" s="21" t="s">
        <v>1474</v>
      </c>
      <c r="G85" s="21" t="s">
        <v>1475</v>
      </c>
      <c r="H85" s="38" t="s">
        <v>1476</v>
      </c>
      <c r="I85" s="38" t="s">
        <v>2102</v>
      </c>
      <c r="K85" s="222"/>
    </row>
    <row r="86" spans="1:11" hidden="1">
      <c r="A86" s="222"/>
      <c r="B86" s="222"/>
      <c r="C86" s="222" t="s">
        <v>241</v>
      </c>
      <c r="K86" s="222"/>
    </row>
    <row r="87" spans="1:11">
      <c r="A87" s="222"/>
      <c r="B87" s="222"/>
      <c r="C87" s="222"/>
      <c r="D87" s="18" t="s">
        <v>1479</v>
      </c>
      <c r="E87" s="19"/>
      <c r="F87" s="19"/>
      <c r="G87" s="19"/>
      <c r="H87" s="19"/>
      <c r="I87" s="19"/>
      <c r="K87" s="222"/>
    </row>
    <row r="88" spans="1:11">
      <c r="A88" s="222" t="s">
        <v>1087</v>
      </c>
      <c r="B88" s="222" t="s">
        <v>1089</v>
      </c>
      <c r="C88" s="222"/>
      <c r="D88" s="18" t="s">
        <v>1480</v>
      </c>
      <c r="E88" s="61"/>
      <c r="F88" s="61"/>
      <c r="G88" s="61"/>
      <c r="H88" s="61"/>
      <c r="I88" s="62">
        <f>E88+F88+G88+H88</f>
        <v>0</v>
      </c>
      <c r="K88" s="222"/>
    </row>
    <row r="89" spans="1:11">
      <c r="A89" s="222" t="s">
        <v>1088</v>
      </c>
      <c r="B89" s="222" t="s">
        <v>1089</v>
      </c>
      <c r="C89" s="222"/>
      <c r="D89" s="18" t="s">
        <v>1481</v>
      </c>
      <c r="E89" s="61"/>
      <c r="F89" s="61"/>
      <c r="G89" s="61"/>
      <c r="H89" s="61"/>
      <c r="I89" s="62">
        <f>E89+F89+G89+H89</f>
        <v>0</v>
      </c>
      <c r="K89" s="222"/>
    </row>
    <row r="90" spans="1:11">
      <c r="A90" s="222"/>
      <c r="B90" s="222"/>
      <c r="C90" s="222"/>
      <c r="D90" s="18" t="s">
        <v>1482</v>
      </c>
      <c r="E90" s="19"/>
      <c r="F90" s="19"/>
      <c r="G90" s="19"/>
      <c r="H90" s="19"/>
      <c r="I90" s="19"/>
      <c r="K90" s="222"/>
    </row>
    <row r="91" spans="1:11">
      <c r="A91" s="222" t="s">
        <v>1087</v>
      </c>
      <c r="B91" s="222" t="s">
        <v>1090</v>
      </c>
      <c r="C91" s="222"/>
      <c r="D91" s="18" t="s">
        <v>1480</v>
      </c>
      <c r="E91" s="62">
        <f t="shared" ref="E91:H92" si="1">E94+E97</f>
        <v>0</v>
      </c>
      <c r="F91" s="62">
        <f t="shared" si="1"/>
        <v>0</v>
      </c>
      <c r="G91" s="62">
        <f t="shared" si="1"/>
        <v>0</v>
      </c>
      <c r="H91" s="62">
        <f t="shared" si="1"/>
        <v>0</v>
      </c>
      <c r="I91" s="62">
        <f>E91+F91+G91+H91</f>
        <v>0</v>
      </c>
      <c r="K91" s="222"/>
    </row>
    <row r="92" spans="1:11">
      <c r="A92" s="222" t="s">
        <v>1088</v>
      </c>
      <c r="B92" s="222" t="s">
        <v>1090</v>
      </c>
      <c r="C92" s="222"/>
      <c r="D92" s="18" t="s">
        <v>1481</v>
      </c>
      <c r="E92" s="62">
        <f t="shared" si="1"/>
        <v>0</v>
      </c>
      <c r="F92" s="62">
        <f t="shared" si="1"/>
        <v>0</v>
      </c>
      <c r="G92" s="62">
        <f t="shared" si="1"/>
        <v>0</v>
      </c>
      <c r="H92" s="62">
        <f t="shared" si="1"/>
        <v>0</v>
      </c>
      <c r="I92" s="62">
        <f>I95+I98</f>
        <v>0</v>
      </c>
      <c r="K92" s="222"/>
    </row>
    <row r="93" spans="1:11">
      <c r="A93" s="222"/>
      <c r="B93" s="222"/>
      <c r="C93" s="222"/>
      <c r="D93" s="18" t="s">
        <v>1561</v>
      </c>
      <c r="E93" s="19"/>
      <c r="F93" s="19"/>
      <c r="G93" s="19"/>
      <c r="H93" s="19"/>
      <c r="I93" s="19"/>
      <c r="K93" s="222"/>
    </row>
    <row r="94" spans="1:11">
      <c r="A94" s="222" t="s">
        <v>1087</v>
      </c>
      <c r="B94" s="222" t="s">
        <v>1402</v>
      </c>
      <c r="C94" s="222"/>
      <c r="D94" s="18" t="s">
        <v>1480</v>
      </c>
      <c r="E94" s="61"/>
      <c r="F94" s="61"/>
      <c r="G94" s="61"/>
      <c r="H94" s="61"/>
      <c r="I94" s="62">
        <f>E94+F94+G94+H94</f>
        <v>0</v>
      </c>
      <c r="K94" s="222"/>
    </row>
    <row r="95" spans="1:11">
      <c r="A95" s="222" t="s">
        <v>1088</v>
      </c>
      <c r="B95" s="222" t="s">
        <v>1402</v>
      </c>
      <c r="C95" s="222"/>
      <c r="D95" s="18" t="s">
        <v>1481</v>
      </c>
      <c r="E95" s="61"/>
      <c r="F95" s="61"/>
      <c r="G95" s="61"/>
      <c r="H95" s="61"/>
      <c r="I95" s="62">
        <f>E95+F95+G95+H95</f>
        <v>0</v>
      </c>
      <c r="K95" s="222"/>
    </row>
    <row r="96" spans="1:11">
      <c r="A96" s="222"/>
      <c r="B96" s="222"/>
      <c r="C96" s="222"/>
      <c r="D96" s="18" t="s">
        <v>1562</v>
      </c>
      <c r="E96" s="19"/>
      <c r="F96" s="19"/>
      <c r="G96" s="19"/>
      <c r="H96" s="19"/>
      <c r="I96" s="19"/>
      <c r="K96" s="222"/>
    </row>
    <row r="97" spans="1:11">
      <c r="A97" s="222" t="s">
        <v>1087</v>
      </c>
      <c r="B97" s="222" t="s">
        <v>1403</v>
      </c>
      <c r="C97" s="222"/>
      <c r="D97" s="18" t="s">
        <v>1480</v>
      </c>
      <c r="E97" s="61"/>
      <c r="F97" s="61"/>
      <c r="G97" s="61"/>
      <c r="H97" s="61"/>
      <c r="I97" s="62">
        <f>E97+F97+G97+H97</f>
        <v>0</v>
      </c>
      <c r="K97" s="222"/>
    </row>
    <row r="98" spans="1:11">
      <c r="A98" s="222" t="s">
        <v>1088</v>
      </c>
      <c r="B98" s="222" t="s">
        <v>1403</v>
      </c>
      <c r="C98" s="222"/>
      <c r="D98" s="18" t="s">
        <v>1481</v>
      </c>
      <c r="E98" s="61"/>
      <c r="F98" s="61"/>
      <c r="G98" s="61"/>
      <c r="H98" s="61"/>
      <c r="I98" s="62">
        <f>E98+F98+G98+H98</f>
        <v>0</v>
      </c>
      <c r="K98" s="222"/>
    </row>
    <row r="99" spans="1:11">
      <c r="A99" s="222"/>
      <c r="B99" s="222"/>
      <c r="C99" s="222"/>
      <c r="D99" s="18" t="s">
        <v>1563</v>
      </c>
      <c r="E99" s="19"/>
      <c r="F99" s="19"/>
      <c r="G99" s="19"/>
      <c r="H99" s="19"/>
      <c r="I99" s="19"/>
      <c r="K99" s="222"/>
    </row>
    <row r="100" spans="1:11">
      <c r="A100" s="222" t="s">
        <v>1087</v>
      </c>
      <c r="B100" s="222" t="s">
        <v>1404</v>
      </c>
      <c r="C100" s="222"/>
      <c r="D100" s="18" t="s">
        <v>1480</v>
      </c>
      <c r="E100" s="61"/>
      <c r="F100" s="61"/>
      <c r="G100" s="61"/>
      <c r="H100" s="61"/>
      <c r="I100" s="62">
        <f>E100+F100+G100+H100</f>
        <v>0</v>
      </c>
      <c r="K100" s="222"/>
    </row>
    <row r="101" spans="1:11">
      <c r="A101" s="222" t="s">
        <v>1088</v>
      </c>
      <c r="B101" s="222" t="s">
        <v>1404</v>
      </c>
      <c r="C101" s="222"/>
      <c r="D101" s="18" t="s">
        <v>1481</v>
      </c>
      <c r="E101" s="61"/>
      <c r="F101" s="61"/>
      <c r="G101" s="61"/>
      <c r="H101" s="61"/>
      <c r="I101" s="62">
        <f>E101+F101+G101+H101</f>
        <v>0</v>
      </c>
      <c r="K101" s="222"/>
    </row>
    <row r="102" spans="1:11">
      <c r="A102" s="222"/>
      <c r="B102" s="222"/>
      <c r="C102" s="222"/>
      <c r="D102" s="18" t="s">
        <v>1564</v>
      </c>
      <c r="E102" s="19"/>
      <c r="F102" s="19"/>
      <c r="G102" s="19"/>
      <c r="H102" s="19"/>
      <c r="I102" s="19"/>
      <c r="K102" s="222"/>
    </row>
    <row r="103" spans="1:11">
      <c r="A103" s="222" t="s">
        <v>1087</v>
      </c>
      <c r="B103" s="222" t="s">
        <v>1405</v>
      </c>
      <c r="C103" s="222"/>
      <c r="D103" s="18" t="s">
        <v>1480</v>
      </c>
      <c r="E103" s="61"/>
      <c r="F103" s="61"/>
      <c r="G103" s="61"/>
      <c r="H103" s="61"/>
      <c r="I103" s="62">
        <f>E103+F103+G103+H103</f>
        <v>0</v>
      </c>
      <c r="K103" s="222"/>
    </row>
    <row r="104" spans="1:11">
      <c r="A104" s="222" t="s">
        <v>1088</v>
      </c>
      <c r="B104" s="222" t="s">
        <v>1405</v>
      </c>
      <c r="C104" s="222"/>
      <c r="D104" s="18" t="s">
        <v>1481</v>
      </c>
      <c r="E104" s="61"/>
      <c r="F104" s="61"/>
      <c r="G104" s="61"/>
      <c r="H104" s="61"/>
      <c r="I104" s="62">
        <f>E104+F104+G104+H104</f>
        <v>0</v>
      </c>
      <c r="K104" s="222"/>
    </row>
    <row r="105" spans="1:11">
      <c r="A105" s="222"/>
      <c r="B105" s="222"/>
      <c r="C105" s="222"/>
      <c r="D105" s="18" t="s">
        <v>1565</v>
      </c>
      <c r="E105" s="19"/>
      <c r="F105" s="19"/>
      <c r="G105" s="19"/>
      <c r="H105" s="19"/>
      <c r="I105" s="19"/>
      <c r="K105" s="222"/>
    </row>
    <row r="106" spans="1:11">
      <c r="A106" s="222" t="s">
        <v>1087</v>
      </c>
      <c r="B106" s="222" t="s">
        <v>1406</v>
      </c>
      <c r="C106" s="222"/>
      <c r="D106" s="18" t="s">
        <v>1480</v>
      </c>
      <c r="E106" s="62">
        <f t="shared" ref="E106:I107" si="2">E88+E91+E100+E103</f>
        <v>0</v>
      </c>
      <c r="F106" s="62">
        <f t="shared" si="2"/>
        <v>0</v>
      </c>
      <c r="G106" s="62">
        <f t="shared" si="2"/>
        <v>0</v>
      </c>
      <c r="H106" s="62">
        <f t="shared" si="2"/>
        <v>0</v>
      </c>
      <c r="I106" s="62">
        <f t="shared" si="2"/>
        <v>0</v>
      </c>
      <c r="K106" s="222"/>
    </row>
    <row r="107" spans="1:11">
      <c r="A107" s="222" t="s">
        <v>1088</v>
      </c>
      <c r="B107" s="222" t="s">
        <v>1406</v>
      </c>
      <c r="C107" s="222"/>
      <c r="D107" s="18" t="s">
        <v>1481</v>
      </c>
      <c r="E107" s="62">
        <f t="shared" si="2"/>
        <v>0</v>
      </c>
      <c r="F107" s="62">
        <f t="shared" si="2"/>
        <v>0</v>
      </c>
      <c r="G107" s="62">
        <f t="shared" si="2"/>
        <v>0</v>
      </c>
      <c r="H107" s="62">
        <f t="shared" si="2"/>
        <v>0</v>
      </c>
      <c r="I107" s="62">
        <f t="shared" si="2"/>
        <v>0</v>
      </c>
      <c r="K107" s="222"/>
    </row>
    <row r="108" spans="1:11">
      <c r="A108" s="222"/>
      <c r="B108" s="222"/>
      <c r="C108" s="222"/>
      <c r="D108" s="14"/>
      <c r="E108" s="19"/>
      <c r="F108" s="19"/>
      <c r="G108" s="19"/>
      <c r="H108" s="19"/>
      <c r="I108" s="19"/>
      <c r="K108" s="222"/>
    </row>
    <row r="109" spans="1:11">
      <c r="A109" s="222"/>
      <c r="B109" s="222"/>
      <c r="C109" s="222"/>
      <c r="D109" s="37" t="s">
        <v>1566</v>
      </c>
      <c r="E109" s="19"/>
      <c r="F109" s="19"/>
      <c r="G109" s="19"/>
      <c r="H109" s="19"/>
      <c r="I109" s="19"/>
      <c r="K109" s="222"/>
    </row>
    <row r="110" spans="1:11">
      <c r="A110" s="222"/>
      <c r="B110" s="222"/>
      <c r="C110" s="222"/>
      <c r="D110" s="18" t="s">
        <v>1567</v>
      </c>
      <c r="E110" s="19"/>
      <c r="F110" s="19"/>
      <c r="G110" s="19"/>
      <c r="H110" s="19"/>
      <c r="I110" s="19"/>
      <c r="K110" s="222"/>
    </row>
    <row r="111" spans="1:11">
      <c r="A111" s="222" t="s">
        <v>1087</v>
      </c>
      <c r="B111" s="222" t="s">
        <v>486</v>
      </c>
      <c r="C111" s="222"/>
      <c r="D111" s="18" t="s">
        <v>1480</v>
      </c>
      <c r="E111" s="61"/>
      <c r="F111" s="61"/>
      <c r="G111" s="61"/>
      <c r="H111" s="61"/>
      <c r="I111" s="62">
        <f>E111+F111+G111+H111</f>
        <v>0</v>
      </c>
      <c r="K111" s="222"/>
    </row>
    <row r="112" spans="1:11">
      <c r="A112" s="222" t="s">
        <v>1088</v>
      </c>
      <c r="B112" s="222" t="s">
        <v>486</v>
      </c>
      <c r="C112" s="222"/>
      <c r="D112" s="18" t="s">
        <v>1481</v>
      </c>
      <c r="E112" s="61"/>
      <c r="F112" s="61"/>
      <c r="G112" s="61"/>
      <c r="H112" s="61"/>
      <c r="I112" s="62">
        <f>E112+F112+G112+H112</f>
        <v>0</v>
      </c>
      <c r="K112" s="222"/>
    </row>
    <row r="113" spans="1:11">
      <c r="A113" s="222"/>
      <c r="B113" s="222"/>
      <c r="C113" s="222"/>
      <c r="D113" s="18" t="s">
        <v>1568</v>
      </c>
      <c r="E113" s="19"/>
      <c r="F113" s="19"/>
      <c r="G113" s="19"/>
      <c r="H113" s="19"/>
      <c r="I113" s="19"/>
      <c r="K113" s="222"/>
    </row>
    <row r="114" spans="1:11">
      <c r="A114" s="222" t="s">
        <v>1087</v>
      </c>
      <c r="B114" s="222" t="s">
        <v>487</v>
      </c>
      <c r="C114" s="222"/>
      <c r="D114" s="18" t="s">
        <v>1480</v>
      </c>
      <c r="E114" s="61"/>
      <c r="F114" s="61"/>
      <c r="G114" s="61"/>
      <c r="H114" s="61"/>
      <c r="I114" s="62">
        <f>E114+F114+G114+H114</f>
        <v>0</v>
      </c>
      <c r="K114" s="222"/>
    </row>
    <row r="115" spans="1:11">
      <c r="A115" s="222" t="s">
        <v>1088</v>
      </c>
      <c r="B115" s="222" t="s">
        <v>487</v>
      </c>
      <c r="C115" s="222"/>
      <c r="D115" s="18" t="s">
        <v>1481</v>
      </c>
      <c r="E115" s="61"/>
      <c r="F115" s="61"/>
      <c r="G115" s="61"/>
      <c r="H115" s="61"/>
      <c r="I115" s="62">
        <f>E115+F115+G115+H115</f>
        <v>0</v>
      </c>
      <c r="K115" s="222"/>
    </row>
    <row r="116" spans="1:11">
      <c r="A116" s="222"/>
      <c r="B116" s="222"/>
      <c r="C116" s="222"/>
      <c r="D116" s="18" t="s">
        <v>1371</v>
      </c>
      <c r="E116" s="19"/>
      <c r="F116" s="19"/>
      <c r="G116" s="19"/>
      <c r="H116" s="19"/>
      <c r="I116" s="19"/>
      <c r="K116" s="222"/>
    </row>
    <row r="117" spans="1:11">
      <c r="A117" s="222" t="s">
        <v>1087</v>
      </c>
      <c r="B117" s="222" t="s">
        <v>488</v>
      </c>
      <c r="C117" s="222"/>
      <c r="D117" s="18" t="s">
        <v>1082</v>
      </c>
      <c r="E117" s="61"/>
      <c r="F117" s="61"/>
      <c r="G117" s="61"/>
      <c r="H117" s="61"/>
      <c r="I117" s="62">
        <f>E117+F117+G117+H117</f>
        <v>0</v>
      </c>
      <c r="K117" s="222"/>
    </row>
    <row r="118" spans="1:11">
      <c r="A118" s="222" t="s">
        <v>1088</v>
      </c>
      <c r="B118" s="222" t="s">
        <v>488</v>
      </c>
      <c r="C118" s="222"/>
      <c r="D118" s="18" t="s">
        <v>1083</v>
      </c>
      <c r="E118" s="61"/>
      <c r="F118" s="61"/>
      <c r="G118" s="61"/>
      <c r="H118" s="61"/>
      <c r="I118" s="62">
        <f>E118+F118+G118+H118</f>
        <v>0</v>
      </c>
      <c r="K118" s="222"/>
    </row>
    <row r="119" spans="1:11">
      <c r="A119" s="222"/>
      <c r="B119" s="222"/>
      <c r="C119" s="222"/>
      <c r="D119" s="18" t="s">
        <v>1084</v>
      </c>
      <c r="E119" s="19"/>
      <c r="F119" s="19"/>
      <c r="G119" s="19"/>
      <c r="H119" s="19"/>
      <c r="I119" s="19"/>
      <c r="K119" s="222"/>
    </row>
    <row r="120" spans="1:11">
      <c r="A120" s="222" t="s">
        <v>1087</v>
      </c>
      <c r="B120" s="222" t="s">
        <v>485</v>
      </c>
      <c r="C120" s="222"/>
      <c r="D120" s="18" t="s">
        <v>1082</v>
      </c>
      <c r="E120" s="62">
        <f t="shared" ref="E120:I121" si="3">E111+E114+E117</f>
        <v>0</v>
      </c>
      <c r="F120" s="62">
        <f t="shared" si="3"/>
        <v>0</v>
      </c>
      <c r="G120" s="62">
        <f t="shared" si="3"/>
        <v>0</v>
      </c>
      <c r="H120" s="62">
        <f t="shared" si="3"/>
        <v>0</v>
      </c>
      <c r="I120" s="62">
        <f t="shared" si="3"/>
        <v>0</v>
      </c>
      <c r="K120" s="222"/>
    </row>
    <row r="121" spans="1:11">
      <c r="A121" s="222" t="s">
        <v>1088</v>
      </c>
      <c r="B121" s="222" t="s">
        <v>485</v>
      </c>
      <c r="C121" s="222"/>
      <c r="D121" s="18" t="s">
        <v>1083</v>
      </c>
      <c r="E121" s="62">
        <f t="shared" si="3"/>
        <v>0</v>
      </c>
      <c r="F121" s="62">
        <f t="shared" si="3"/>
        <v>0</v>
      </c>
      <c r="G121" s="62">
        <f t="shared" si="3"/>
        <v>0</v>
      </c>
      <c r="H121" s="62">
        <f t="shared" si="3"/>
        <v>0</v>
      </c>
      <c r="I121" s="62">
        <f t="shared" si="3"/>
        <v>0</v>
      </c>
      <c r="K121" s="222"/>
    </row>
    <row r="122" spans="1:11">
      <c r="A122" s="222"/>
      <c r="B122" s="222"/>
      <c r="C122" s="222"/>
      <c r="D122" s="18" t="s">
        <v>1085</v>
      </c>
      <c r="E122" s="19"/>
      <c r="F122" s="19"/>
      <c r="G122" s="19"/>
      <c r="H122" s="19"/>
      <c r="I122" s="19"/>
      <c r="K122" s="222"/>
    </row>
    <row r="123" spans="1:11">
      <c r="A123" s="222" t="s">
        <v>1087</v>
      </c>
      <c r="B123" s="222" t="s">
        <v>489</v>
      </c>
      <c r="C123" s="222"/>
      <c r="D123" s="18" t="s">
        <v>1480</v>
      </c>
      <c r="E123" s="62">
        <f t="shared" ref="E123:H124" si="4">E106+E120</f>
        <v>0</v>
      </c>
      <c r="F123" s="62">
        <f t="shared" si="4"/>
        <v>0</v>
      </c>
      <c r="G123" s="62">
        <f t="shared" si="4"/>
        <v>0</v>
      </c>
      <c r="H123" s="62">
        <f t="shared" si="4"/>
        <v>0</v>
      </c>
      <c r="I123" s="62">
        <f>E123+F123+G123+H123</f>
        <v>0</v>
      </c>
      <c r="K123" s="222"/>
    </row>
    <row r="124" spans="1:11">
      <c r="A124" s="222" t="s">
        <v>1088</v>
      </c>
      <c r="B124" s="222" t="s">
        <v>489</v>
      </c>
      <c r="C124" s="222"/>
      <c r="D124" s="18" t="s">
        <v>1086</v>
      </c>
      <c r="E124" s="62">
        <f t="shared" si="4"/>
        <v>0</v>
      </c>
      <c r="F124" s="62">
        <f t="shared" si="4"/>
        <v>0</v>
      </c>
      <c r="G124" s="62">
        <f t="shared" si="4"/>
        <v>0</v>
      </c>
      <c r="H124" s="62">
        <f t="shared" si="4"/>
        <v>0</v>
      </c>
      <c r="I124" s="62">
        <f>E124+F124+G124+H124</f>
        <v>0</v>
      </c>
      <c r="K124" s="222"/>
    </row>
    <row r="125" spans="1:11">
      <c r="A125" s="222"/>
      <c r="B125" s="222"/>
      <c r="C125" s="222" t="s">
        <v>241</v>
      </c>
      <c r="K125" s="222"/>
    </row>
    <row r="126" spans="1:11">
      <c r="A126" s="222"/>
      <c r="B126" s="222"/>
      <c r="C126" s="222" t="s">
        <v>244</v>
      </c>
      <c r="D126" s="222"/>
      <c r="E126" s="222"/>
      <c r="F126" s="222"/>
      <c r="G126" s="222"/>
      <c r="H126" s="222"/>
      <c r="I126" s="222"/>
      <c r="J126" s="222"/>
      <c r="K126" s="222" t="s">
        <v>245</v>
      </c>
    </row>
    <row r="128" spans="1:11" hidden="1"/>
    <row r="129" spans="1:7" hidden="1"/>
    <row r="130" spans="1:7" hidden="1"/>
    <row r="131" spans="1:7" hidden="1"/>
    <row r="132" spans="1:7" hidden="1"/>
    <row r="133" spans="1:7" hidden="1"/>
    <row r="134" spans="1:7" hidden="1"/>
    <row r="135" spans="1:7" hidden="1">
      <c r="A135" s="222"/>
      <c r="B135" s="222"/>
      <c r="C135" s="222" t="s">
        <v>1407</v>
      </c>
      <c r="D135" s="222"/>
      <c r="E135" s="222"/>
      <c r="F135" s="222"/>
      <c r="G135" s="222"/>
    </row>
    <row r="136" spans="1:7" hidden="1">
      <c r="A136" s="222"/>
      <c r="B136" s="222"/>
      <c r="C136" s="222"/>
      <c r="D136" s="222"/>
      <c r="E136" s="222"/>
      <c r="F136" s="222"/>
      <c r="G136" s="222"/>
    </row>
    <row r="137" spans="1:7" hidden="1">
      <c r="A137" s="222"/>
      <c r="B137" s="222"/>
      <c r="C137" s="222"/>
      <c r="D137" s="222"/>
      <c r="E137" s="222"/>
      <c r="F137" s="222"/>
      <c r="G137" s="222"/>
    </row>
    <row r="138" spans="1:7" hidden="1">
      <c r="A138" s="222"/>
      <c r="B138" s="222"/>
      <c r="C138" s="222" t="s">
        <v>242</v>
      </c>
      <c r="D138" s="222" t="s">
        <v>819</v>
      </c>
      <c r="E138" s="222"/>
      <c r="F138" s="222" t="s">
        <v>241</v>
      </c>
      <c r="G138" s="222" t="s">
        <v>243</v>
      </c>
    </row>
    <row r="139" spans="1:7" hidden="1">
      <c r="A139" s="222"/>
      <c r="B139" s="222"/>
      <c r="C139" s="222" t="s">
        <v>461</v>
      </c>
      <c r="D139" s="117" t="s">
        <v>1775</v>
      </c>
      <c r="E139" s="119" t="str">
        <f>StartUp!G10</f>
        <v>01-Apr-2015</v>
      </c>
      <c r="F139" s="116"/>
      <c r="G139" s="222"/>
    </row>
    <row r="140" spans="1:7" hidden="1">
      <c r="A140" s="222"/>
      <c r="B140" s="222"/>
      <c r="C140" s="222" t="s">
        <v>460</v>
      </c>
      <c r="D140" s="117" t="s">
        <v>1776</v>
      </c>
      <c r="E140" s="118">
        <f>StartUp!G9</f>
        <v>0</v>
      </c>
      <c r="F140" s="116"/>
      <c r="G140" s="222"/>
    </row>
    <row r="141" spans="1:7" ht="30">
      <c r="A141" s="222"/>
      <c r="B141" s="222"/>
      <c r="C141" s="222" t="s">
        <v>819</v>
      </c>
      <c r="D141" s="12" t="s">
        <v>459</v>
      </c>
      <c r="E141" s="113" t="s">
        <v>1991</v>
      </c>
      <c r="G141" s="222"/>
    </row>
    <row r="142" spans="1:7" hidden="1">
      <c r="A142" s="222"/>
      <c r="B142" s="222"/>
      <c r="C142" s="222" t="s">
        <v>241</v>
      </c>
      <c r="G142" s="222"/>
    </row>
    <row r="143" spans="1:7" ht="30">
      <c r="A143" s="222" t="s">
        <v>1243</v>
      </c>
      <c r="B143" s="222"/>
      <c r="C143" s="222"/>
      <c r="D143" s="14" t="s">
        <v>1703</v>
      </c>
      <c r="E143" s="61"/>
      <c r="G143" s="222"/>
    </row>
    <row r="144" spans="1:7" ht="30">
      <c r="A144" s="222" t="s">
        <v>1410</v>
      </c>
      <c r="B144" s="222"/>
      <c r="C144" s="222"/>
      <c r="D144" s="14" t="s">
        <v>1704</v>
      </c>
      <c r="E144" s="61"/>
      <c r="G144" s="222"/>
    </row>
    <row r="145" spans="1:7" ht="30">
      <c r="A145" s="222" t="s">
        <v>795</v>
      </c>
      <c r="B145" s="222"/>
      <c r="C145" s="222"/>
      <c r="D145" s="14" t="s">
        <v>1705</v>
      </c>
      <c r="E145" s="62">
        <f>E146+E147</f>
        <v>0</v>
      </c>
      <c r="G145" s="222"/>
    </row>
    <row r="146" spans="1:7" ht="30">
      <c r="A146" s="222" t="s">
        <v>796</v>
      </c>
      <c r="B146" s="222"/>
      <c r="C146" s="222"/>
      <c r="D146" s="14" t="s">
        <v>1421</v>
      </c>
      <c r="E146" s="61"/>
      <c r="G146" s="222"/>
    </row>
    <row r="147" spans="1:7">
      <c r="A147" s="222" t="s">
        <v>797</v>
      </c>
      <c r="B147" s="222"/>
      <c r="C147" s="222"/>
      <c r="D147" s="14" t="s">
        <v>1422</v>
      </c>
      <c r="E147" s="61"/>
      <c r="G147" s="222"/>
    </row>
    <row r="148" spans="1:7" ht="30">
      <c r="A148" s="222" t="s">
        <v>1244</v>
      </c>
      <c r="B148" s="222"/>
      <c r="C148" s="222"/>
      <c r="D148" s="14" t="s">
        <v>1423</v>
      </c>
      <c r="E148" s="62">
        <f>E143+E144-E145</f>
        <v>0</v>
      </c>
      <c r="G148" s="222"/>
    </row>
    <row r="149" spans="1:7" ht="48.75" customHeight="1">
      <c r="A149" s="222"/>
      <c r="B149" s="222"/>
      <c r="C149" s="222"/>
      <c r="D149" s="230" t="s">
        <v>1408</v>
      </c>
      <c r="E149" s="232"/>
      <c r="G149" s="222"/>
    </row>
    <row r="150" spans="1:7">
      <c r="A150" s="222"/>
      <c r="B150" s="222"/>
      <c r="C150" s="222" t="s">
        <v>241</v>
      </c>
      <c r="G150" s="222"/>
    </row>
    <row r="151" spans="1:7">
      <c r="A151" s="222"/>
      <c r="B151" s="222"/>
      <c r="C151" s="222" t="s">
        <v>244</v>
      </c>
      <c r="D151" s="222"/>
      <c r="E151" s="222"/>
      <c r="F151" s="222"/>
      <c r="G151" s="222" t="s">
        <v>245</v>
      </c>
    </row>
  </sheetData>
  <mergeCells count="19">
    <mergeCell ref="D1:K1"/>
    <mergeCell ref="D9:L9"/>
    <mergeCell ref="D61:F61"/>
    <mergeCell ref="M9:O9"/>
    <mergeCell ref="D23:O23"/>
    <mergeCell ref="D24:O24"/>
    <mergeCell ref="D25:O25"/>
    <mergeCell ref="D53:O53"/>
    <mergeCell ref="D54:O54"/>
    <mergeCell ref="D149:E149"/>
    <mergeCell ref="D26:O26"/>
    <mergeCell ref="D22:O22"/>
    <mergeCell ref="D63:F63"/>
    <mergeCell ref="D64:F64"/>
    <mergeCell ref="D83:G83"/>
    <mergeCell ref="H83:I83"/>
    <mergeCell ref="D84:I84"/>
    <mergeCell ref="D65:F65"/>
    <mergeCell ref="D66:F66"/>
  </mergeCells>
  <phoneticPr fontId="10" type="noConversion"/>
  <dataValidations count="2">
    <dataValidation type="decimal" allowBlank="1" showInputMessage="1" showErrorMessage="1" errorTitle="Input Error" error="Please enter a numeric value between 0 and 99999999999999999" sqref="E148 E145 E123:I124 E120:I121 I117:I118 I114:I115 I111:I112 E106:I107 I103:I104 I100:I101 I97:I98 I94:I95 F12:F21 I88:I89 N21:O21 K12:K21 G21:J21 E21 M12:M21 I9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:E20 E146:E147 L12:L21 G12:J20 G63:G66 E88:H89 N12:O20 E94:H95 E97:H98 E100:H101 E103:H104 E111:H112 E114:H115 E117:H118 E143:E144 E91:E92 F91:H91 F92:I92">
      <formula1>-99999999999999900</formula1>
      <formula2>99999999999999900</formula2>
    </dataValidation>
  </dataValidations>
  <hyperlinks>
    <hyperlink ref="E4" location="Navigation!A1" display="Back To Navigation Page"/>
  </hyperlinks>
  <pageMargins left="0.7" right="0.7" top="0.75" bottom="0.75" header="0.3" footer="0.3"/>
  <pageSetup paperSize="9" orientation="portrait" verticalDpi="0" r:id="rId1"/>
  <ignoredErrors>
    <ignoredError sqref="H91 E91:G9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1C41EAC1-E9CF-4C48-8FA7-FF1EA25BD53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291</vt:i4>
      </vt:variant>
    </vt:vector>
  </HeadingPairs>
  <TitlesOfParts>
    <vt:vector size="310" baseType="lpstr">
      <vt:lpstr>Navigation</vt:lpstr>
      <vt:lpstr>General Information</vt:lpstr>
      <vt:lpstr>Portfolio Analysis</vt:lpstr>
      <vt:lpstr>Classification of Risk Assets</vt:lpstr>
      <vt:lpstr>Change in AQ profile I</vt:lpstr>
      <vt:lpstr>Change in AQ profile II</vt:lpstr>
      <vt:lpstr>Restructured Advances</vt:lpstr>
      <vt:lpstr>Top Impaired Credits</vt:lpstr>
      <vt:lpstr>Shifting of Investments</vt:lpstr>
      <vt:lpstr>QualitiesOfSecPortfolio</vt:lpstr>
      <vt:lpstr>SecPortfolio</vt:lpstr>
      <vt:lpstr>Export Credit</vt:lpstr>
      <vt:lpstr>SectoralCredit</vt:lpstr>
      <vt:lpstr>IndustryBreakup</vt:lpstr>
      <vt:lpstr>OtherdetailsofNonSLRSec</vt:lpstr>
      <vt:lpstr>ExposureMFIsSHGs</vt:lpstr>
      <vt:lpstr>Country Risk</vt:lpstr>
      <vt:lpstr>Sensitive Sector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Signatories!fn_D10_0_17022015</vt:lpstr>
      <vt:lpstr>Signatories!fn_D11_1_17022015</vt:lpstr>
      <vt:lpstr>Signatories!fn_D12_2_17022015</vt:lpstr>
      <vt:lpstr>'Export Credit'!fn_D13_2_11022015</vt:lpstr>
      <vt:lpstr>Signatories!fn_D13_3_17022015</vt:lpstr>
      <vt:lpstr>Signatories!fn_D14_4_17022015</vt:lpstr>
      <vt:lpstr>'Export Credit'!fn_D15_20_11022015</vt:lpstr>
      <vt:lpstr>Signatories!fn_D16_6_17022015</vt:lpstr>
      <vt:lpstr>Signatories!fn_D17_7_17022015</vt:lpstr>
      <vt:lpstr>'Change in AQ profile I'!fn_E101_12_10022015</vt:lpstr>
      <vt:lpstr>'Change in AQ profile I'!fn_E102_14_10022015</vt:lpstr>
      <vt:lpstr>'Change in AQ profile I'!fn_E103_16_10022015</vt:lpstr>
      <vt:lpstr>'Change in AQ profile I'!fn_E104_18_10022015</vt:lpstr>
      <vt:lpstr>'Change in AQ profile I'!fn_E106_20_10022015</vt:lpstr>
      <vt:lpstr>'Change in AQ profile I'!fn_E107_22_10022015</vt:lpstr>
      <vt:lpstr>'Change in AQ profile I'!fn_E109_25_10022015</vt:lpstr>
      <vt:lpstr>'Change in AQ profile I'!fn_E112_28_10022015</vt:lpstr>
      <vt:lpstr>'Change in AQ profile I'!fn_E113_31_10022015</vt:lpstr>
      <vt:lpstr>'Change in AQ profile I'!fn_E114_29_10022015</vt:lpstr>
      <vt:lpstr>'Change in AQ profile I'!fn_E115_36_10022015</vt:lpstr>
      <vt:lpstr>'Change in AQ profile I'!fn_E116_34_10022015</vt:lpstr>
      <vt:lpstr>'Change in AQ profile I'!fn_E117_38_10022015</vt:lpstr>
      <vt:lpstr>'Change in AQ profile I'!fn_E118_40_10022015</vt:lpstr>
      <vt:lpstr>'Classification of Risk Assets'!fn_E119_0_20032015</vt:lpstr>
      <vt:lpstr>'Change in AQ profile I'!fn_E119_42_10022015</vt:lpstr>
      <vt:lpstr>'Change in AQ profile I'!fn_E120_44_10022015</vt:lpstr>
      <vt:lpstr>'Export Credit'!fn_E13_3_11022015</vt:lpstr>
      <vt:lpstr>'Change in AQ profile I'!fn_E13_46_18022015</vt:lpstr>
      <vt:lpstr>'Change in AQ profile I'!fn_E14_9_10022015</vt:lpstr>
      <vt:lpstr>'Change in AQ profile I'!fn_E15_11_10022015</vt:lpstr>
      <vt:lpstr>'Export Credit'!fn_E15_21_11022015</vt:lpstr>
      <vt:lpstr>'Change in AQ profile I'!fn_E75_47_18032015</vt:lpstr>
      <vt:lpstr>'Change in AQ profile I'!fn_E83_48_18032015</vt:lpstr>
      <vt:lpstr>Signatories!fn_F10_8_17022015</vt:lpstr>
      <vt:lpstr>'Change in AQ profile I'!fn_F101_13_10022015</vt:lpstr>
      <vt:lpstr>'Change in AQ profile I'!fn_F102_15_10022015</vt:lpstr>
      <vt:lpstr>'Change in AQ profile I'!fn_F103_17_10022015</vt:lpstr>
      <vt:lpstr>'Change in AQ profile I'!fn_F104_19_10022015</vt:lpstr>
      <vt:lpstr>'Change in AQ profile I'!fn_F106_21_10022015</vt:lpstr>
      <vt:lpstr>'Change in AQ profile I'!fn_F107_23_10022015</vt:lpstr>
      <vt:lpstr>'Change in AQ profile I'!fn_F108_24_10022015</vt:lpstr>
      <vt:lpstr>'Change in AQ profile I'!fn_F109_26_10022015</vt:lpstr>
      <vt:lpstr>Signatories!fn_F11_9_17022015</vt:lpstr>
      <vt:lpstr>'Change in AQ profile I'!fn_F110_27_10022015</vt:lpstr>
      <vt:lpstr>'Change in AQ profile I'!fn_F112_30_10022015</vt:lpstr>
      <vt:lpstr>'Change in AQ profile I'!fn_F113_33_10022015</vt:lpstr>
      <vt:lpstr>'Change in AQ profile I'!fn_F114_32_10022015</vt:lpstr>
      <vt:lpstr>'Change in AQ profile I'!fn_F115_37_10022015</vt:lpstr>
      <vt:lpstr>'Change in AQ profile I'!fn_F116_35_10022015</vt:lpstr>
      <vt:lpstr>'Change in AQ profile I'!fn_F117_39_10022015</vt:lpstr>
      <vt:lpstr>'Change in AQ profile I'!fn_F118_41_10022015</vt:lpstr>
      <vt:lpstr>'Change in AQ profile I'!fn_F119_43_10022015</vt:lpstr>
      <vt:lpstr>'Restructured Advances'!fn_F12_0_10022015</vt:lpstr>
      <vt:lpstr>'Change in AQ profile I'!fn_F12_1_10022015</vt:lpstr>
      <vt:lpstr>Signatories!fn_F12_10_17022015</vt:lpstr>
      <vt:lpstr>'Change in AQ profile I'!fn_F120_45_10022015</vt:lpstr>
      <vt:lpstr>Signatories!fn_F13_11_17022015</vt:lpstr>
      <vt:lpstr>'Restructured Advances'!fn_F13_30_10022015</vt:lpstr>
      <vt:lpstr>'Export Credit'!fn_F13_4_11022015</vt:lpstr>
      <vt:lpstr>Signatories!fn_F14_12_17022015</vt:lpstr>
      <vt:lpstr>'Restructured Advances'!fn_F14_60_11022015</vt:lpstr>
      <vt:lpstr>'Restructured Advances'!fn_F15_1_10022015</vt:lpstr>
      <vt:lpstr>'Export Credit'!fn_F15_22_11022015</vt:lpstr>
      <vt:lpstr>Signatories!fn_F16_14_17022015</vt:lpstr>
      <vt:lpstr>'Restructured Advances'!fn_F16_31_10022015</vt:lpstr>
      <vt:lpstr>Signatories!fn_F17_15_17022015</vt:lpstr>
      <vt:lpstr>'Restructured Advances'!fn_F17_61_11022015</vt:lpstr>
      <vt:lpstr>'Restructured Advances'!fn_F18_2_10022015</vt:lpstr>
      <vt:lpstr>'Restructured Advances'!fn_F19_32_10022015</vt:lpstr>
      <vt:lpstr>'Restructured Advances'!fn_F20_62_11022015</vt:lpstr>
      <vt:lpstr>'Restructured Advances'!fn_F21_3_10022015</vt:lpstr>
      <vt:lpstr>'Restructured Advances'!fn_F22_33_10022015</vt:lpstr>
      <vt:lpstr>'Restructured Advances'!fn_F23_63_11022015</vt:lpstr>
      <vt:lpstr>'Restructured Advances'!fn_F24_4_10022015</vt:lpstr>
      <vt:lpstr>SectoralCredit!fn_F249_0_12032015</vt:lpstr>
      <vt:lpstr>'Restructured Advances'!fn_F25_34_10022015</vt:lpstr>
      <vt:lpstr>'Restructured Advances'!fn_F26_64_11022015</vt:lpstr>
      <vt:lpstr>SectoralCredit!fn_F263_1_12032015</vt:lpstr>
      <vt:lpstr>SectoralCredit!fn_F264_2_12032015</vt:lpstr>
      <vt:lpstr>SectoralCredit!fn_F265_3_12032015</vt:lpstr>
      <vt:lpstr>SectoralCredit!fn_F266_4_12032015</vt:lpstr>
      <vt:lpstr>'Change in AQ profile I'!fn_G12_2_10022015</vt:lpstr>
      <vt:lpstr>'Restructured Advances'!fn_G12_5_10022015</vt:lpstr>
      <vt:lpstr>'Restructured Advances'!fn_G13_35_10022015</vt:lpstr>
      <vt:lpstr>'Change in AQ profile I'!fn_G13_5_10022015</vt:lpstr>
      <vt:lpstr>'Export Credit'!fn_G13_5_11022015</vt:lpstr>
      <vt:lpstr>'Restructured Advances'!fn_G14_66_11022015</vt:lpstr>
      <vt:lpstr>'Export Credit'!fn_G15_23_11022015</vt:lpstr>
      <vt:lpstr>'Restructured Advances'!fn_G15_6_10022015</vt:lpstr>
      <vt:lpstr>'Restructured Advances'!fn_G16_37_11022015</vt:lpstr>
      <vt:lpstr>'Restructured Advances'!fn_G17_67_11022015</vt:lpstr>
      <vt:lpstr>'Restructured Advances'!fn_G18_7_10022015</vt:lpstr>
      <vt:lpstr>'Restructured Advances'!fn_G19_38_11022015</vt:lpstr>
      <vt:lpstr>'Restructured Advances'!fn_G20_68_11022015</vt:lpstr>
      <vt:lpstr>'Restructured Advances'!fn_G21_8_10022015</vt:lpstr>
      <vt:lpstr>'Restructured Advances'!fn_G22_39_11022015</vt:lpstr>
      <vt:lpstr>'Restructured Advances'!fn_G23_69_11022015</vt:lpstr>
      <vt:lpstr>'Restructured Advances'!fn_G24_9_10022015</vt:lpstr>
      <vt:lpstr>SectoralCredit!fn_G249_50_12032015</vt:lpstr>
      <vt:lpstr>'Restructured Advances'!fn_G25_40_11022015</vt:lpstr>
      <vt:lpstr>'Restructured Advances'!fn_G26_70_11022015</vt:lpstr>
      <vt:lpstr>SectoralCredit!fn_G263_51_12032015</vt:lpstr>
      <vt:lpstr>SectoralCredit!fn_G264_52_12032015</vt:lpstr>
      <vt:lpstr>SectoralCredit!fn_G265_53_12032015</vt:lpstr>
      <vt:lpstr>SectoralCredit!fn_G266_54_12032015</vt:lpstr>
      <vt:lpstr>'Restructured Advances'!fn_H12_13_10022015</vt:lpstr>
      <vt:lpstr>'Change in AQ profile I'!fn_H12_3_10022015</vt:lpstr>
      <vt:lpstr>'Restructured Advances'!fn_H13_36_10022015</vt:lpstr>
      <vt:lpstr>'Change in AQ profile I'!fn_H13_6_10022015</vt:lpstr>
      <vt:lpstr>'Export Credit'!fn_H13_6_11022015</vt:lpstr>
      <vt:lpstr>'Restructured Advances'!fn_H14_65_11022015</vt:lpstr>
      <vt:lpstr>'Change in AQ profile I'!fn_H14_8_10022015</vt:lpstr>
      <vt:lpstr>'Restructured Advances'!fn_H15_14_10022015</vt:lpstr>
      <vt:lpstr>'Export Credit'!fn_H15_24_11022015</vt:lpstr>
      <vt:lpstr>'Restructured Advances'!fn_H16_51_11022015</vt:lpstr>
      <vt:lpstr>'Restructured Advances'!fn_H17_71_11022015</vt:lpstr>
      <vt:lpstr>'Restructured Advances'!fn_H18_15_10022015</vt:lpstr>
      <vt:lpstr>'Restructured Advances'!fn_H19_52_11022015</vt:lpstr>
      <vt:lpstr>'Restructured Advances'!fn_H20_72_11022015</vt:lpstr>
      <vt:lpstr>'Restructured Advances'!fn_H21_16_10022015</vt:lpstr>
      <vt:lpstr>'Restructured Advances'!fn_H22_53_11022015</vt:lpstr>
      <vt:lpstr>'Restructured Advances'!fn_H23_73_11022015</vt:lpstr>
      <vt:lpstr>'Restructured Advances'!fn_H24_17_10022015</vt:lpstr>
      <vt:lpstr>SectoralCredit!fn_H249_55_12032015</vt:lpstr>
      <vt:lpstr>'Restructured Advances'!fn_H25_54_11022015</vt:lpstr>
      <vt:lpstr>'Restructured Advances'!fn_H26_74_11022015</vt:lpstr>
      <vt:lpstr>SectoralCredit!fn_H263_56_12032015</vt:lpstr>
      <vt:lpstr>SectoralCredit!fn_H264_57_12032015</vt:lpstr>
      <vt:lpstr>SectoralCredit!fn_H265_58_12032015</vt:lpstr>
      <vt:lpstr>SectoralCredit!fn_H266_59_12032015</vt:lpstr>
      <vt:lpstr>'Top Impaired Credits'!fn_H28_0_26112015</vt:lpstr>
      <vt:lpstr>'Change in AQ profile I'!fn_I12_0_10022015</vt:lpstr>
      <vt:lpstr>'Restructured Advances'!fn_I12_12_10022015</vt:lpstr>
      <vt:lpstr>'Change in AQ profile I'!fn_I13_4_10022015</vt:lpstr>
      <vt:lpstr>'Restructured Advances'!fn_I13_55_11022015</vt:lpstr>
      <vt:lpstr>'Export Credit'!fn_I13_7_11022015</vt:lpstr>
      <vt:lpstr>'Change in AQ profile I'!fn_I14_7_10022015</vt:lpstr>
      <vt:lpstr>'Restructured Advances'!fn_I14_75_11022015</vt:lpstr>
      <vt:lpstr>'Change in AQ profile I'!fn_I15_10_10022015</vt:lpstr>
      <vt:lpstr>'Restructured Advances'!fn_I15_18_10022015</vt:lpstr>
      <vt:lpstr>'Export Credit'!fn_I15_25_11022015</vt:lpstr>
      <vt:lpstr>'Restructured Advances'!fn_I16_56_11022015</vt:lpstr>
      <vt:lpstr>'Restructured Advances'!fn_I17_76_11022015</vt:lpstr>
      <vt:lpstr>'Restructured Advances'!fn_I18_19_10022015</vt:lpstr>
      <vt:lpstr>'Restructured Advances'!fn_I19_57_11022015</vt:lpstr>
      <vt:lpstr>'Restructured Advances'!fn_I20_77_11022015</vt:lpstr>
      <vt:lpstr>'Restructured Advances'!fn_I21_20_10022015</vt:lpstr>
      <vt:lpstr>'Restructured Advances'!fn_I22_58_11022015</vt:lpstr>
      <vt:lpstr>'Restructured Advances'!fn_I23_78_11022015</vt:lpstr>
      <vt:lpstr>'Restructured Advances'!fn_I24_21_10022015</vt:lpstr>
      <vt:lpstr>SectoralCredit!fn_I249_5_12032015</vt:lpstr>
      <vt:lpstr>'Restructured Advances'!fn_I25_59_11022015</vt:lpstr>
      <vt:lpstr>'Restructured Advances'!fn_I26_79_11022015</vt:lpstr>
      <vt:lpstr>SectoralCredit!fn_I263_6_12032015</vt:lpstr>
      <vt:lpstr>SectoralCredit!fn_I264_7_12032015</vt:lpstr>
      <vt:lpstr>SectoralCredit!fn_I265_8_12032015</vt:lpstr>
      <vt:lpstr>SectoralCredit!fn_I266_9_12032015</vt:lpstr>
      <vt:lpstr>'Top Impaired Credits'!fn_I28_1_26112015</vt:lpstr>
      <vt:lpstr>'Restructured Advances'!fn_J12_11_10022015</vt:lpstr>
      <vt:lpstr>'Restructured Advances'!fn_J13_41_11022015</vt:lpstr>
      <vt:lpstr>'Export Credit'!fn_J13_8_11022015</vt:lpstr>
      <vt:lpstr>'Restructured Advances'!fn_J14_80_11022015</vt:lpstr>
      <vt:lpstr>'Restructured Advances'!fn_J15_22_10022015</vt:lpstr>
      <vt:lpstr>'Export Credit'!fn_J15_26_11022015</vt:lpstr>
      <vt:lpstr>'Restructured Advances'!fn_J16_42_11022015</vt:lpstr>
      <vt:lpstr>'Restructured Advances'!fn_J17_81_11022015</vt:lpstr>
      <vt:lpstr>'Restructured Advances'!fn_J18_23_10022015</vt:lpstr>
      <vt:lpstr>'Restructured Advances'!fn_J19_43_11022015</vt:lpstr>
      <vt:lpstr>'Restructured Advances'!fn_J20_82_11022015</vt:lpstr>
      <vt:lpstr>'Restructured Advances'!fn_J21_24_10022015</vt:lpstr>
      <vt:lpstr>'Restructured Advances'!fn_J22_44_11022015</vt:lpstr>
      <vt:lpstr>'Restructured Advances'!fn_J23_83_11022015</vt:lpstr>
      <vt:lpstr>'Restructured Advances'!fn_J24_25_10022015</vt:lpstr>
      <vt:lpstr>SectoralCredit!fn_J249_60_12032015</vt:lpstr>
      <vt:lpstr>'Restructured Advances'!fn_J25_45_11022015</vt:lpstr>
      <vt:lpstr>'Restructured Advances'!fn_J26_84_11022015</vt:lpstr>
      <vt:lpstr>SectoralCredit!fn_J263_61_12032015</vt:lpstr>
      <vt:lpstr>SectoralCredit!fn_J264_62_12032015</vt:lpstr>
      <vt:lpstr>SectoralCredit!fn_J265_63_12032015</vt:lpstr>
      <vt:lpstr>SectoralCredit!fn_J266_64_12032015</vt:lpstr>
      <vt:lpstr>'Top Impaired Credits'!fn_J28_2_26112015</vt:lpstr>
      <vt:lpstr>'Restructured Advances'!fn_K12_10_10022015</vt:lpstr>
      <vt:lpstr>'Restructured Advances'!fn_K13_46_11022015</vt:lpstr>
      <vt:lpstr>'Export Credit'!fn_K13_9_11022015</vt:lpstr>
      <vt:lpstr>'Restructured Advances'!fn_K14_85_11022015</vt:lpstr>
      <vt:lpstr>'Restructured Advances'!fn_K15_26_10022015</vt:lpstr>
      <vt:lpstr>'Export Credit'!fn_K15_27_11022015</vt:lpstr>
      <vt:lpstr>'Restructured Advances'!fn_K16_47_11022015</vt:lpstr>
      <vt:lpstr>'Restructured Advances'!fn_K17_86_11022015</vt:lpstr>
      <vt:lpstr>'Restructured Advances'!fn_K18_27_10022015</vt:lpstr>
      <vt:lpstr>'Restructured Advances'!fn_K19_48_11022015</vt:lpstr>
      <vt:lpstr>'Restructured Advances'!fn_K20_87_11022015</vt:lpstr>
      <vt:lpstr>'Restructured Advances'!fn_K21_28_10022015</vt:lpstr>
      <vt:lpstr>'Restructured Advances'!fn_K22_49_11022015</vt:lpstr>
      <vt:lpstr>'Restructured Advances'!fn_K23_88_11022015</vt:lpstr>
      <vt:lpstr>'Restructured Advances'!fn_K24_29_10022015</vt:lpstr>
      <vt:lpstr>SectoralCredit!fn_K249_65_12032015</vt:lpstr>
      <vt:lpstr>'Restructured Advances'!fn_K25_50_11022015</vt:lpstr>
      <vt:lpstr>'Restructured Advances'!fn_K26_89_11022015</vt:lpstr>
      <vt:lpstr>SectoralCredit!fn_K263_66_12032015</vt:lpstr>
      <vt:lpstr>SectoralCredit!fn_K264_67_12032015</vt:lpstr>
      <vt:lpstr>SectoralCredit!fn_K265_68_12032015</vt:lpstr>
      <vt:lpstr>SectoralCredit!fn_K266_69_12032015</vt:lpstr>
      <vt:lpstr>'Export Credit'!fn_L13_10_11022015</vt:lpstr>
      <vt:lpstr>'Export Credit'!fn_L15_28_11022015</vt:lpstr>
      <vt:lpstr>SectoralCredit!fn_L249_70_12032015</vt:lpstr>
      <vt:lpstr>SectoralCredit!fn_L263_71_12032015</vt:lpstr>
      <vt:lpstr>SectoralCredit!fn_L264_72_12032015</vt:lpstr>
      <vt:lpstr>SectoralCredit!fn_L265_73_12032015</vt:lpstr>
      <vt:lpstr>SectoralCredit!fn_L266_74_12032015</vt:lpstr>
      <vt:lpstr>'Top Impaired Credits'!fn_L28_3_26112015</vt:lpstr>
      <vt:lpstr>'Export Credit'!fn_M13_11_11022015</vt:lpstr>
      <vt:lpstr>'Export Credit'!fn_M15_29_11022015</vt:lpstr>
      <vt:lpstr>SectoralCredit!fn_M249_10_12032015</vt:lpstr>
      <vt:lpstr>SectoralCredit!fn_M263_11_12032015</vt:lpstr>
      <vt:lpstr>SectoralCredit!fn_M264_12_12032015</vt:lpstr>
      <vt:lpstr>SectoralCredit!fn_M265_13_12032015</vt:lpstr>
      <vt:lpstr>SectoralCredit!fn_M266_14_12032015</vt:lpstr>
      <vt:lpstr>'Top Impaired Credits'!fn_M28_4_26112015</vt:lpstr>
      <vt:lpstr>OtherdetailsofNonSLRSec!fn_M36_0_11032015</vt:lpstr>
      <vt:lpstr>OtherdetailsofNonSLRSec!fn_M37_1_11032015</vt:lpstr>
      <vt:lpstr>OtherdetailsofNonSLRSec!fn_M38_2_11032015</vt:lpstr>
      <vt:lpstr>'Export Credit'!fn_N13_12_11022015</vt:lpstr>
      <vt:lpstr>'Export Credit'!fn_N15_30_11022015</vt:lpstr>
      <vt:lpstr>SectoralCredit!fn_N249_75_12032015</vt:lpstr>
      <vt:lpstr>SectoralCredit!fn_N263_76_12032015</vt:lpstr>
      <vt:lpstr>SectoralCredit!fn_N264_77_12032015</vt:lpstr>
      <vt:lpstr>SectoralCredit!fn_N265_78_12032015</vt:lpstr>
      <vt:lpstr>SectoralCredit!fn_N266_79_12032015</vt:lpstr>
      <vt:lpstr>'Export Credit'!fn_O13_13_11022015</vt:lpstr>
      <vt:lpstr>'Export Credit'!fn_O15_31_11022015</vt:lpstr>
      <vt:lpstr>SectoralCredit!fn_O249_15_12032015</vt:lpstr>
      <vt:lpstr>SectoralCredit!fn_O263_16_12032015</vt:lpstr>
      <vt:lpstr>SectoralCredit!fn_O264_17_12032015</vt:lpstr>
      <vt:lpstr>SectoralCredit!fn_O265_18_12032015</vt:lpstr>
      <vt:lpstr>SectoralCredit!fn_O266_19_12032015</vt:lpstr>
      <vt:lpstr>'Export Credit'!fn_P13_14_11022015</vt:lpstr>
      <vt:lpstr>'Export Credit'!fn_P15_32_11022015</vt:lpstr>
      <vt:lpstr>SectoralCredit!fn_P249_20_12032015</vt:lpstr>
      <vt:lpstr>SectoralCredit!fn_P263_21_12032015</vt:lpstr>
      <vt:lpstr>SectoralCredit!fn_P264_22_12032015</vt:lpstr>
      <vt:lpstr>SectoralCredit!fn_P265_23_12032015</vt:lpstr>
      <vt:lpstr>SectoralCredit!fn_P266_24_12032015</vt:lpstr>
      <vt:lpstr>'Export Credit'!fn_Q13_15_11022015</vt:lpstr>
      <vt:lpstr>'Export Credit'!fn_Q15_33_11022015</vt:lpstr>
      <vt:lpstr>SectoralCredit!fn_Q249_25_12032015</vt:lpstr>
      <vt:lpstr>SectoralCredit!fn_Q263_26_12032015</vt:lpstr>
      <vt:lpstr>SectoralCredit!fn_Q264_27_12032015</vt:lpstr>
      <vt:lpstr>SectoralCredit!fn_Q265_28_12032015</vt:lpstr>
      <vt:lpstr>SectoralCredit!fn_Q266_29_12032015</vt:lpstr>
      <vt:lpstr>SectoralCredit!fn_Q266_30_12032015</vt:lpstr>
      <vt:lpstr>'Export Credit'!fn_R13_16_11022015</vt:lpstr>
      <vt:lpstr>'Export Credit'!fn_R15_34_11022015</vt:lpstr>
      <vt:lpstr>SectoralCredit!fn_R249_31_12032015</vt:lpstr>
      <vt:lpstr>SectoralCredit!fn_R263_32_12032015</vt:lpstr>
      <vt:lpstr>SectoralCredit!fn_R264_33_12032015</vt:lpstr>
      <vt:lpstr>SectoralCredit!fn_R265_34_12032015</vt:lpstr>
      <vt:lpstr>SectoralCredit!fn_R266_80_16032015</vt:lpstr>
      <vt:lpstr>'Export Credit'!fn_S13_17_11022015</vt:lpstr>
      <vt:lpstr>'Export Credit'!fn_S15_35_11022015</vt:lpstr>
      <vt:lpstr>SectoralCredit!fn_S249_35_12032015</vt:lpstr>
      <vt:lpstr>SectoralCredit!fn_S263_36_12032015</vt:lpstr>
      <vt:lpstr>SectoralCredit!fn_S264_37_12032015</vt:lpstr>
      <vt:lpstr>SectoralCredit!fn_S265_38_12032015</vt:lpstr>
      <vt:lpstr>SectoralCredit!fn_S266_39_12032015</vt:lpstr>
      <vt:lpstr>'Export Credit'!fn_T13_18_11022015</vt:lpstr>
      <vt:lpstr>'Export Credit'!fn_T15_36_11022015</vt:lpstr>
      <vt:lpstr>SectoralCredit!fn_T249_40_12032015</vt:lpstr>
      <vt:lpstr>SectoralCredit!fn_T263_41_12032015</vt:lpstr>
      <vt:lpstr>SectoralCredit!fn_T264_42_12032015</vt:lpstr>
      <vt:lpstr>SectoralCredit!fn_T265_43_12032015</vt:lpstr>
      <vt:lpstr>SectoralCredit!fn_T266_44_12032015</vt:lpstr>
      <vt:lpstr>'Export Credit'!fn_U13_19_11022015</vt:lpstr>
      <vt:lpstr>'Export Credit'!fn_U15_37_11022015</vt:lpstr>
      <vt:lpstr>SectoralCredit!fn_U249_45_12032015</vt:lpstr>
      <vt:lpstr>SectoralCredit!fn_U263_46_12032015</vt:lpstr>
      <vt:lpstr>SectoralCredit!fn_U264_47_12032015</vt:lpstr>
      <vt:lpstr>SectoralCredit!fn_U265_48_12032015</vt:lpstr>
      <vt:lpstr>SectoralCredit!fn_U266_49_12032015</vt:lpstr>
      <vt:lpstr>'Export Credit'!fn_V13_0_11022015</vt:lpstr>
      <vt:lpstr>'Export Credit'!fn_V15_1_11022015</vt:lpstr>
      <vt:lpstr>'Sensitive Sector'!ScaleList</vt:lpstr>
      <vt:lpstr>ScaleList</vt:lpstr>
      <vt:lpstr>'Sensitive Sector'!UnitList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2023-03-13T05:29:56Z</dcterms:modified>
</cp:coreProperties>
</file>